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PROJEKTY\ČESKÝ TRÁVNÍK\2025\REALIZACE\24-11-26_Rekonstrukce fotbalového hřiště z UMT,Kolín\ROZPOČET\25-06-16\"/>
    </mc:Choice>
  </mc:AlternateContent>
  <bookViews>
    <workbookView xWindow="0" yWindow="0" windowWidth="0" windowHeight="0"/>
  </bookViews>
  <sheets>
    <sheet name="Rekapitulace stavby" sheetId="1" r:id="rId1"/>
    <sheet name="01 - FOTBALOVÁ PLOCHA+PŘÍ..." sheetId="2" r:id="rId2"/>
    <sheet name="02 - DRENÁŽNÍ SYSTÉM" sheetId="3" r:id="rId3"/>
    <sheet name="03 - ZAVLAŽOVACÍ SYSTÉM" sheetId="4" r:id="rId4"/>
    <sheet name="04 - OSVĚTLENÍ" sheetId="5" r:id="rId5"/>
    <sheet name="05 - VEDLEJŠÍ ROZPOČTOVÉ 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FOTBALOVÁ PLOCHA+PŘÍ...'!$C$85:$K$237</definedName>
    <definedName name="_xlnm.Print_Area" localSheetId="1">'01 - FOTBALOVÁ PLOCHA+PŘÍ...'!$C$4:$J$39,'01 - FOTBALOVÁ PLOCHA+PŘÍ...'!$C$45:$J$67,'01 - FOTBALOVÁ PLOCHA+PŘÍ...'!$C$73:$J$237</definedName>
    <definedName name="_xlnm.Print_Titles" localSheetId="1">'01 - FOTBALOVÁ PLOCHA+PŘÍ...'!$85:$85</definedName>
    <definedName name="_xlnm._FilterDatabase" localSheetId="2" hidden="1">'02 - DRENÁŽNÍ SYSTÉM'!$C$84:$K$162</definedName>
    <definedName name="_xlnm.Print_Area" localSheetId="2">'02 - DRENÁŽNÍ SYSTÉM'!$C$4:$J$39,'02 - DRENÁŽNÍ SYSTÉM'!$C$45:$J$66,'02 - DRENÁŽNÍ SYSTÉM'!$C$72:$J$162</definedName>
    <definedName name="_xlnm.Print_Titles" localSheetId="2">'02 - DRENÁŽNÍ SYSTÉM'!$84:$84</definedName>
    <definedName name="_xlnm._FilterDatabase" localSheetId="3" hidden="1">'03 - ZAVLAŽOVACÍ SYSTÉM'!$C$91:$K$443</definedName>
    <definedName name="_xlnm.Print_Area" localSheetId="3">'03 - ZAVLAŽOVACÍ SYSTÉM'!$C$4:$J$39,'03 - ZAVLAŽOVACÍ SYSTÉM'!$C$45:$J$73,'03 - ZAVLAŽOVACÍ SYSTÉM'!$C$79:$J$443</definedName>
    <definedName name="_xlnm.Print_Titles" localSheetId="3">'03 - ZAVLAŽOVACÍ SYSTÉM'!$91:$91</definedName>
    <definedName name="_xlnm._FilterDatabase" localSheetId="4" hidden="1">'04 - OSVĚTLENÍ'!$C$87:$K$219</definedName>
    <definedName name="_xlnm.Print_Area" localSheetId="4">'04 - OSVĚTLENÍ'!$C$4:$J$39,'04 - OSVĚTLENÍ'!$C$45:$J$69,'04 - OSVĚTLENÍ'!$C$75:$J$219</definedName>
    <definedName name="_xlnm.Print_Titles" localSheetId="4">'04 - OSVĚTLENÍ'!$87:$87</definedName>
    <definedName name="_xlnm._FilterDatabase" localSheetId="5" hidden="1">'05 - VEDLEJŠÍ ROZPOČTOVÉ ...'!$C$85:$K$114</definedName>
    <definedName name="_xlnm.Print_Area" localSheetId="5">'05 - VEDLEJŠÍ ROZPOČTOVÉ ...'!$C$4:$J$39,'05 - VEDLEJŠÍ ROZPOČTOVÉ ...'!$C$45:$J$67,'05 - VEDLEJŠÍ ROZPOČTOVÉ ...'!$C$73:$J$114</definedName>
    <definedName name="_xlnm.Print_Titles" localSheetId="5">'05 - VEDLEJŠÍ ROZPOČTOVÉ ...'!$85:$85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12"/>
  <c r="BH112"/>
  <c r="BG112"/>
  <c r="BF112"/>
  <c r="T112"/>
  <c r="T111"/>
  <c r="R112"/>
  <c r="R111"/>
  <c r="P112"/>
  <c r="P111"/>
  <c r="BI108"/>
  <c r="BH108"/>
  <c r="BG108"/>
  <c r="BF108"/>
  <c r="T108"/>
  <c r="T107"/>
  <c r="R108"/>
  <c r="R107"/>
  <c r="P108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T96"/>
  <c r="R97"/>
  <c r="R96"/>
  <c r="P97"/>
  <c r="P96"/>
  <c r="BI93"/>
  <c r="BH93"/>
  <c r="BG93"/>
  <c r="BF93"/>
  <c r="T93"/>
  <c r="T92"/>
  <c r="R93"/>
  <c r="R92"/>
  <c r="P93"/>
  <c r="P92"/>
  <c r="BI89"/>
  <c r="BH89"/>
  <c r="BG89"/>
  <c r="BF89"/>
  <c r="T89"/>
  <c r="T88"/>
  <c r="R89"/>
  <c r="R88"/>
  <c r="P89"/>
  <c r="P88"/>
  <c r="J83"/>
  <c r="F80"/>
  <c r="E78"/>
  <c r="J55"/>
  <c r="F52"/>
  <c r="E50"/>
  <c r="J21"/>
  <c r="E21"/>
  <c r="J54"/>
  <c r="J20"/>
  <c r="J18"/>
  <c r="E18"/>
  <c r="F55"/>
  <c r="J17"/>
  <c r="J15"/>
  <c r="E15"/>
  <c r="F82"/>
  <c r="J14"/>
  <c r="J12"/>
  <c r="J80"/>
  <c r="E7"/>
  <c r="E48"/>
  <c i="5" r="J37"/>
  <c r="J36"/>
  <c i="1" r="AY58"/>
  <c i="5" r="J35"/>
  <c i="1" r="AX58"/>
  <c i="5"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5"/>
  <c r="F82"/>
  <c r="E80"/>
  <c r="J55"/>
  <c r="F52"/>
  <c r="E50"/>
  <c r="J21"/>
  <c r="E21"/>
  <c r="J54"/>
  <c r="J20"/>
  <c r="J18"/>
  <c r="E18"/>
  <c r="F55"/>
  <c r="J17"/>
  <c r="J15"/>
  <c r="E15"/>
  <c r="F54"/>
  <c r="J14"/>
  <c r="J12"/>
  <c r="J82"/>
  <c r="E7"/>
  <c r="E48"/>
  <c i="4" r="J37"/>
  <c r="J36"/>
  <c i="1" r="AY57"/>
  <c i="4" r="J35"/>
  <c i="1" r="AX57"/>
  <c i="4" r="BI442"/>
  <c r="BH442"/>
  <c r="BG442"/>
  <c r="BF442"/>
  <c r="T442"/>
  <c r="R442"/>
  <c r="P442"/>
  <c r="BI440"/>
  <c r="BH440"/>
  <c r="BG440"/>
  <c r="BF440"/>
  <c r="T440"/>
  <c r="R440"/>
  <c r="P440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3"/>
  <c r="BH423"/>
  <c r="BG423"/>
  <c r="BF423"/>
  <c r="T423"/>
  <c r="R423"/>
  <c r="P423"/>
  <c r="BI417"/>
  <c r="BH417"/>
  <c r="BG417"/>
  <c r="BF417"/>
  <c r="T417"/>
  <c r="R417"/>
  <c r="P417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2"/>
  <c r="BH392"/>
  <c r="BG392"/>
  <c r="BF392"/>
  <c r="T392"/>
  <c r="R392"/>
  <c r="P392"/>
  <c r="BI386"/>
  <c r="BH386"/>
  <c r="BG386"/>
  <c r="BF386"/>
  <c r="T386"/>
  <c r="R386"/>
  <c r="P386"/>
  <c r="BI380"/>
  <c r="BH380"/>
  <c r="BG380"/>
  <c r="BF380"/>
  <c r="T380"/>
  <c r="R380"/>
  <c r="P380"/>
  <c r="BI373"/>
  <c r="BH373"/>
  <c r="BG373"/>
  <c r="BF373"/>
  <c r="T373"/>
  <c r="R373"/>
  <c r="P373"/>
  <c r="BI367"/>
  <c r="BH367"/>
  <c r="BG367"/>
  <c r="BF367"/>
  <c r="T367"/>
  <c r="R367"/>
  <c r="P367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T280"/>
  <c r="R281"/>
  <c r="R280"/>
  <c r="P281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T168"/>
  <c r="R169"/>
  <c r="R168"/>
  <c r="P169"/>
  <c r="P168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0"/>
  <c r="BH120"/>
  <c r="BG120"/>
  <c r="BF120"/>
  <c r="T120"/>
  <c r="R120"/>
  <c r="P120"/>
  <c r="BI114"/>
  <c r="BH114"/>
  <c r="BG114"/>
  <c r="BF114"/>
  <c r="T114"/>
  <c r="R114"/>
  <c r="P114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9"/>
  <c r="F86"/>
  <c r="E84"/>
  <c r="J55"/>
  <c r="F52"/>
  <c r="E50"/>
  <c r="J21"/>
  <c r="E21"/>
  <c r="J54"/>
  <c r="J20"/>
  <c r="J18"/>
  <c r="E18"/>
  <c r="F55"/>
  <c r="J17"/>
  <c r="J15"/>
  <c r="E15"/>
  <c r="F88"/>
  <c r="J14"/>
  <c r="J12"/>
  <c r="J86"/>
  <c r="E7"/>
  <c r="E48"/>
  <c i="3" r="J37"/>
  <c r="J36"/>
  <c i="1" r="AY56"/>
  <c i="3" r="J35"/>
  <c i="1" r="AX56"/>
  <c i="3" r="BI161"/>
  <c r="BH161"/>
  <c r="BG161"/>
  <c r="BF161"/>
  <c r="T161"/>
  <c r="T160"/>
  <c r="R161"/>
  <c r="R160"/>
  <c r="P161"/>
  <c r="P160"/>
  <c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J82"/>
  <c r="F79"/>
  <c r="E77"/>
  <c r="J55"/>
  <c r="F52"/>
  <c r="E50"/>
  <c r="J21"/>
  <c r="E21"/>
  <c r="J54"/>
  <c r="J20"/>
  <c r="J18"/>
  <c r="E18"/>
  <c r="F82"/>
  <c r="J17"/>
  <c r="J15"/>
  <c r="E15"/>
  <c r="F54"/>
  <c r="J14"/>
  <c r="J12"/>
  <c r="J52"/>
  <c r="E7"/>
  <c r="E75"/>
  <c i="2" r="J37"/>
  <c r="J36"/>
  <c i="1" r="AY55"/>
  <c i="2" r="J35"/>
  <c i="1" r="AX55"/>
  <c i="2"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T225"/>
  <c r="R226"/>
  <c r="R225"/>
  <c r="P226"/>
  <c r="P225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0"/>
  <c r="BH210"/>
  <c r="BG210"/>
  <c r="BF210"/>
  <c r="T210"/>
  <c r="R210"/>
  <c r="P210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T153"/>
  <c r="R166"/>
  <c r="P166"/>
  <c r="P153"/>
  <c r="BI160"/>
  <c r="BH160"/>
  <c r="BG160"/>
  <c r="BF160"/>
  <c r="T160"/>
  <c r="R160"/>
  <c r="P160"/>
  <c r="BI154"/>
  <c r="BH154"/>
  <c r="BG154"/>
  <c r="BF154"/>
  <c r="T154"/>
  <c r="R154"/>
  <c r="P154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1"/>
  <c r="BH131"/>
  <c r="BG131"/>
  <c r="BF131"/>
  <c r="T131"/>
  <c r="R131"/>
  <c r="P131"/>
  <c r="BI127"/>
  <c r="BH127"/>
  <c r="BG127"/>
  <c r="BF127"/>
  <c r="T127"/>
  <c r="R127"/>
  <c r="P127"/>
  <c r="BI120"/>
  <c r="BH120"/>
  <c r="BG120"/>
  <c r="BF120"/>
  <c r="T120"/>
  <c r="R120"/>
  <c r="P120"/>
  <c r="BI114"/>
  <c r="BH114"/>
  <c r="BG114"/>
  <c r="BF114"/>
  <c r="T114"/>
  <c r="R114"/>
  <c r="P114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J83"/>
  <c r="F80"/>
  <c r="E78"/>
  <c r="J55"/>
  <c r="F52"/>
  <c r="E50"/>
  <c r="J21"/>
  <c r="E21"/>
  <c r="J82"/>
  <c r="J20"/>
  <c r="J18"/>
  <c r="E18"/>
  <c r="F83"/>
  <c r="J17"/>
  <c r="J15"/>
  <c r="E15"/>
  <c r="F82"/>
  <c r="J14"/>
  <c r="J12"/>
  <c r="J80"/>
  <c r="E7"/>
  <c r="E76"/>
  <c i="1" r="L50"/>
  <c r="AM50"/>
  <c r="AM49"/>
  <c r="L49"/>
  <c r="AM47"/>
  <c r="L47"/>
  <c r="L45"/>
  <c r="L44"/>
  <c i="2" r="BK175"/>
  <c i="3" r="J94"/>
  <c i="4" r="J267"/>
  <c r="BK134"/>
  <c i="5" r="J214"/>
  <c i="6" r="J97"/>
  <c i="4" r="BK269"/>
  <c r="BK330"/>
  <c i="5" r="BK217"/>
  <c i="2" r="J34"/>
  <c i="4" r="J163"/>
  <c i="5" r="J162"/>
  <c i="2" r="BK236"/>
  <c r="J166"/>
  <c i="3" r="BK161"/>
  <c i="4" r="BK429"/>
  <c r="BK231"/>
  <c r="J272"/>
  <c r="J99"/>
  <c i="5" r="BK108"/>
  <c i="3" r="BK142"/>
  <c i="4" r="J95"/>
  <c r="BK433"/>
  <c r="BK156"/>
  <c i="5" r="BK101"/>
  <c i="2" r="BK154"/>
  <c i="4" r="J326"/>
  <c r="J338"/>
  <c r="BK423"/>
  <c r="BK326"/>
  <c i="5" r="J183"/>
  <c i="2" r="BK160"/>
  <c i="3" r="BK125"/>
  <c i="4" r="BK235"/>
  <c r="J203"/>
  <c r="J297"/>
  <c i="5" r="BK199"/>
  <c i="2" r="BK232"/>
  <c r="BK107"/>
  <c i="4" r="J367"/>
  <c r="J360"/>
  <c r="BK291"/>
  <c i="5" r="J207"/>
  <c i="2" r="BK226"/>
  <c r="J144"/>
  <c i="3" r="J88"/>
  <c i="4" r="BK163"/>
  <c r="BK355"/>
  <c r="J281"/>
  <c i="5" r="J187"/>
  <c r="BK183"/>
  <c i="3" r="BK107"/>
  <c i="4" r="J195"/>
  <c r="BK318"/>
  <c r="J322"/>
  <c i="5" r="J129"/>
  <c i="6" r="J89"/>
  <c i="2" r="J187"/>
  <c r="F34"/>
  <c i="5" r="BK179"/>
  <c r="J211"/>
  <c i="2" r="J215"/>
  <c i="3" r="J157"/>
  <c i="4" r="BK210"/>
  <c r="BK191"/>
  <c r="J348"/>
  <c i="5" r="BK167"/>
  <c i="2" r="F35"/>
  <c i="5" r="J179"/>
  <c i="2" r="J147"/>
  <c i="3" r="BK104"/>
  <c i="4" r="J440"/>
  <c r="BK340"/>
  <c r="BK103"/>
  <c i="5" r="BK104"/>
  <c i="2" r="BK166"/>
  <c r="F36"/>
  <c i="3" r="BK110"/>
  <c i="4" r="J261"/>
  <c r="BK380"/>
  <c i="5" r="BK147"/>
  <c i="2" r="J226"/>
  <c r="J120"/>
  <c i="4" r="J263"/>
  <c r="BK440"/>
  <c r="J237"/>
  <c r="BK362"/>
  <c i="5" r="BK144"/>
  <c r="J124"/>
  <c i="2" r="BK192"/>
  <c r="J107"/>
  <c i="4" r="J294"/>
  <c r="J114"/>
  <c r="J131"/>
  <c r="BK206"/>
  <c i="5" r="J171"/>
  <c i="6" r="BK104"/>
  <c i="3" r="J130"/>
  <c i="4" r="J411"/>
  <c r="J169"/>
  <c r="J291"/>
  <c i="5" r="BK187"/>
  <c r="J159"/>
  <c i="2" r="BK204"/>
  <c r="BK95"/>
  <c i="4" r="BK227"/>
  <c r="BK160"/>
  <c r="BK148"/>
  <c i="5" r="BK129"/>
  <c i="6" r="BK101"/>
  <c i="2" r="BK219"/>
  <c r="BK120"/>
  <c i="4" r="J330"/>
  <c r="BK107"/>
  <c r="J351"/>
  <c i="5" r="BK142"/>
  <c r="BK133"/>
  <c i="2" r="BK215"/>
  <c r="BK89"/>
  <c i="4" r="J212"/>
  <c r="J231"/>
  <c r="BK181"/>
  <c i="5" r="BK203"/>
  <c i="6" r="J112"/>
  <c i="2" r="J219"/>
  <c r="J160"/>
  <c r="J95"/>
  <c i="4" r="BK261"/>
  <c r="J334"/>
  <c r="J407"/>
  <c r="BK272"/>
  <c i="5" r="J112"/>
  <c i="3" r="J125"/>
  <c i="4" r="J433"/>
  <c r="BK222"/>
  <c r="BK185"/>
  <c r="BK212"/>
  <c i="5" r="J152"/>
  <c i="2" r="J210"/>
  <c i="3" r="BK150"/>
  <c i="4" r="BK407"/>
  <c r="BK344"/>
  <c r="BK152"/>
  <c r="BK316"/>
  <c i="5" r="BK195"/>
  <c r="BK98"/>
  <c i="2" r="J181"/>
  <c i="3" r="J104"/>
  <c i="4" r="BK309"/>
  <c r="BK275"/>
  <c r="J210"/>
  <c r="J303"/>
  <c i="5" r="BK171"/>
  <c i="3" r="BK130"/>
  <c i="4" r="BK303"/>
  <c r="BK216"/>
  <c r="J380"/>
  <c r="BK114"/>
  <c i="5" r="J217"/>
  <c i="2" r="BK217"/>
  <c r="BK114"/>
  <c i="4" r="BK99"/>
  <c r="J436"/>
  <c i="5" r="BK155"/>
  <c r="J98"/>
  <c i="2" r="J204"/>
  <c r="BK137"/>
  <c i="3" r="BK88"/>
  <c i="4" r="J362"/>
  <c r="J417"/>
  <c r="BK367"/>
  <c i="5" r="BK140"/>
  <c r="BK159"/>
  <c i="2" r="BK131"/>
  <c i="4" r="J148"/>
  <c r="BK417"/>
  <c r="J197"/>
  <c i="5" r="BK112"/>
  <c i="2" r="J232"/>
  <c r="J114"/>
  <c i="3" r="BK118"/>
  <c r="J142"/>
  <c i="4" r="BK120"/>
  <c r="BK174"/>
  <c r="J178"/>
  <c i="5" r="J120"/>
  <c r="BK120"/>
  <c i="3" r="BK138"/>
  <c i="4" r="J300"/>
  <c r="J152"/>
  <c r="BK297"/>
  <c i="5" r="BK138"/>
  <c r="J147"/>
  <c i="2" r="J217"/>
  <c r="BK101"/>
  <c i="3" r="BK114"/>
  <c i="4" r="BK195"/>
  <c r="J399"/>
  <c r="BK208"/>
  <c i="2" r="BK230"/>
  <c r="J141"/>
  <c i="3" r="J146"/>
  <c i="4" r="BK392"/>
  <c r="BK373"/>
  <c r="BK197"/>
  <c i="5" r="J140"/>
  <c r="J191"/>
  <c i="3" r="BK94"/>
  <c i="4" r="J275"/>
  <c r="BK322"/>
  <c r="J243"/>
  <c r="BK300"/>
  <c i="5" r="J142"/>
  <c i="6" r="BK93"/>
  <c i="2" r="J131"/>
  <c i="4" r="J127"/>
  <c r="J235"/>
  <c r="BK358"/>
  <c r="J120"/>
  <c i="5" r="J101"/>
  <c i="2" r="J230"/>
  <c i="1" r="AS54"/>
  <c i="4" r="J316"/>
  <c r="BK95"/>
  <c i="5" r="BK95"/>
  <c i="2" r="BK198"/>
  <c r="BK141"/>
  <c i="4" r="BK386"/>
  <c r="J286"/>
  <c r="J309"/>
  <c i="5" r="J199"/>
  <c i="2" r="BK210"/>
  <c r="BK127"/>
  <c i="3" r="J134"/>
  <c i="4" r="BK348"/>
  <c r="BK263"/>
  <c r="J253"/>
  <c r="BK237"/>
  <c i="5" r="BK207"/>
  <c i="3" r="BK146"/>
  <c i="4" r="BK360"/>
  <c r="J201"/>
  <c r="J392"/>
  <c r="BK288"/>
  <c i="5" r="J104"/>
  <c i="6" r="BK108"/>
  <c i="2" r="BK144"/>
  <c i="3" r="J100"/>
  <c i="4" r="BK294"/>
  <c r="J403"/>
  <c r="J312"/>
  <c r="J288"/>
  <c i="5" r="J167"/>
  <c i="2" r="J221"/>
  <c r="J127"/>
  <c i="3" r="BK153"/>
  <c i="4" r="BK138"/>
  <c r="BK334"/>
  <c r="BK257"/>
  <c i="5" r="BK152"/>
  <c i="6" r="BK97"/>
  <c i="3" r="J118"/>
  <c i="4" r="J144"/>
  <c r="J373"/>
  <c r="BK267"/>
  <c i="5" r="J155"/>
  <c i="2" r="J234"/>
  <c i="4" r="J429"/>
  <c r="BK245"/>
  <c r="J222"/>
  <c i="5" r="J116"/>
  <c i="6" r="J108"/>
  <c i="2" r="J192"/>
  <c i="3" r="J114"/>
  <c i="4" r="J156"/>
  <c r="J160"/>
  <c r="J218"/>
  <c r="J206"/>
  <c i="5" r="BK211"/>
  <c i="2" r="BK181"/>
  <c i="4" r="BK281"/>
  <c r="BK442"/>
  <c r="J355"/>
  <c i="5" r="BK162"/>
  <c r="J149"/>
  <c i="6" r="J93"/>
  <c i="2" r="J198"/>
  <c i="3" r="BK134"/>
  <c i="4" r="BK436"/>
  <c r="J208"/>
  <c r="J225"/>
  <c r="J269"/>
  <c i="5" r="J133"/>
  <c i="6" r="J101"/>
  <c i="3" r="J107"/>
  <c i="4" r="BK411"/>
  <c r="BK399"/>
  <c r="BK189"/>
  <c r="BK178"/>
  <c i="5" r="BK149"/>
  <c i="2" r="J236"/>
  <c r="J137"/>
  <c i="4" r="J386"/>
  <c r="J189"/>
  <c r="J245"/>
  <c r="J257"/>
  <c i="5" r="BK124"/>
  <c i="6" r="BK89"/>
  <c i="2" r="BK147"/>
  <c i="3" r="J138"/>
  <c i="4" r="J442"/>
  <c r="BK249"/>
  <c r="J340"/>
  <c i="5" r="BK116"/>
  <c r="J175"/>
  <c i="3" r="BK100"/>
  <c i="4" r="J318"/>
  <c r="BK278"/>
  <c r="BK144"/>
  <c r="J185"/>
  <c i="5" r="BK175"/>
  <c i="2" r="BK170"/>
  <c i="4" r="BK218"/>
  <c r="BK127"/>
  <c r="BK312"/>
  <c r="J249"/>
  <c i="5" r="BK214"/>
  <c i="2" r="BK234"/>
  <c r="J101"/>
  <c i="4" r="J216"/>
  <c r="BK403"/>
  <c r="BK225"/>
  <c r="BK253"/>
  <c i="2" r="BK221"/>
  <c r="J154"/>
  <c i="4" r="J138"/>
  <c r="BK243"/>
  <c r="BK203"/>
  <c i="5" r="BK91"/>
  <c r="J195"/>
  <c i="2" r="J175"/>
  <c i="3" r="J150"/>
  <c r="J161"/>
  <c i="4" r="J358"/>
  <c r="J107"/>
  <c r="J103"/>
  <c r="BK351"/>
  <c i="5" r="J203"/>
  <c i="6" r="J104"/>
  <c i="4" r="BK286"/>
  <c r="BK169"/>
  <c r="BK338"/>
  <c i="5" r="BK191"/>
  <c r="J144"/>
  <c i="2" r="J170"/>
  <c i="3" r="J110"/>
  <c i="4" r="J181"/>
  <c r="J278"/>
  <c r="BK131"/>
  <c r="J191"/>
  <c i="5" r="J108"/>
  <c i="6" r="BK112"/>
  <c i="2" r="J89"/>
  <c i="3" r="J153"/>
  <c i="4" r="J344"/>
  <c r="J134"/>
  <c r="J423"/>
  <c i="5" r="J91"/>
  <c i="3" r="BK157"/>
  <c i="4" r="BK201"/>
  <c r="J227"/>
  <c r="J174"/>
  <c i="5" r="J138"/>
  <c r="J95"/>
  <c i="2" r="BK187"/>
  <c r="F37"/>
  <c l="1" r="R153"/>
  <c r="R169"/>
  <c r="P229"/>
  <c i="3" r="R129"/>
  <c i="4" r="R173"/>
  <c r="P321"/>
  <c r="T343"/>
  <c r="R439"/>
  <c i="5" r="T90"/>
  <c i="2" r="R214"/>
  <c r="R229"/>
  <c i="3" r="BK87"/>
  <c r="P149"/>
  <c i="4" r="T173"/>
  <c r="T366"/>
  <c r="T365"/>
  <c i="5" r="R90"/>
  <c i="2" r="BK88"/>
  <c r="BK169"/>
  <c r="J169"/>
  <c r="J63"/>
  <c i="3" r="P129"/>
  <c i="4" r="R94"/>
  <c r="P147"/>
  <c r="P285"/>
  <c r="R366"/>
  <c r="R365"/>
  <c i="5" r="T111"/>
  <c r="BK137"/>
  <c r="J137"/>
  <c r="J67"/>
  <c r="BK158"/>
  <c r="J158"/>
  <c r="J68"/>
  <c i="2" r="T88"/>
  <c r="P214"/>
  <c i="3" r="T87"/>
  <c r="R149"/>
  <c i="4" r="P173"/>
  <c r="R321"/>
  <c r="R343"/>
  <c r="P439"/>
  <c i="5" r="BK90"/>
  <c i="2" r="P88"/>
  <c r="BK214"/>
  <c r="J214"/>
  <c r="J64"/>
  <c i="3" r="R87"/>
  <c r="R86"/>
  <c r="R85"/>
  <c r="BK149"/>
  <c r="J149"/>
  <c r="J63"/>
  <c i="4" r="BK173"/>
  <c r="J173"/>
  <c r="J64"/>
  <c r="BK321"/>
  <c r="J321"/>
  <c r="J68"/>
  <c r="P343"/>
  <c r="BK439"/>
  <c r="J439"/>
  <c r="J72"/>
  <c i="5" r="BK111"/>
  <c r="J111"/>
  <c r="J62"/>
  <c r="P128"/>
  <c r="P127"/>
  <c r="T137"/>
  <c r="P158"/>
  <c i="6" r="P100"/>
  <c r="P87"/>
  <c r="P86"/>
  <c i="1" r="AU59"/>
  <c i="2" r="T169"/>
  <c i="3" r="T129"/>
  <c i="4" r="P94"/>
  <c r="R147"/>
  <c r="R285"/>
  <c r="R284"/>
  <c r="P366"/>
  <c r="P365"/>
  <c i="2" r="R88"/>
  <c r="R87"/>
  <c r="R86"/>
  <c r="T214"/>
  <c r="T229"/>
  <c i="3" r="BK129"/>
  <c r="J129"/>
  <c r="J62"/>
  <c i="4" r="BK94"/>
  <c r="J94"/>
  <c r="J61"/>
  <c r="BK147"/>
  <c r="J147"/>
  <c r="J62"/>
  <c r="BK285"/>
  <c r="T321"/>
  <c r="BK343"/>
  <c r="J343"/>
  <c r="J69"/>
  <c r="T439"/>
  <c i="5" r="P90"/>
  <c r="R111"/>
  <c r="BK128"/>
  <c r="BK127"/>
  <c r="J127"/>
  <c r="J64"/>
  <c r="T128"/>
  <c r="T127"/>
  <c r="R137"/>
  <c r="R158"/>
  <c r="R136"/>
  <c i="6" r="BK100"/>
  <c r="J100"/>
  <c r="J64"/>
  <c r="T100"/>
  <c r="T87"/>
  <c r="T86"/>
  <c i="2" r="P169"/>
  <c r="BK229"/>
  <c r="J229"/>
  <c r="J66"/>
  <c i="3" r="P87"/>
  <c r="P86"/>
  <c r="P85"/>
  <c i="1" r="AU56"/>
  <c i="3" r="T149"/>
  <c i="4" r="T94"/>
  <c r="T147"/>
  <c r="T285"/>
  <c r="T284"/>
  <c r="BK366"/>
  <c r="J366"/>
  <c r="J71"/>
  <c i="5" r="P111"/>
  <c r="R128"/>
  <c r="R127"/>
  <c r="P137"/>
  <c r="T158"/>
  <c i="6" r="R100"/>
  <c r="R87"/>
  <c r="R86"/>
  <c i="2" r="BK153"/>
  <c r="J153"/>
  <c r="J62"/>
  <c i="3" r="BK160"/>
  <c r="J160"/>
  <c r="J65"/>
  <c i="2" r="BK225"/>
  <c r="J225"/>
  <c r="J65"/>
  <c i="3" r="BK156"/>
  <c r="J156"/>
  <c r="J64"/>
  <c i="6" r="BK88"/>
  <c r="J88"/>
  <c r="J61"/>
  <c i="4" r="BK280"/>
  <c r="J280"/>
  <c r="J65"/>
  <c i="5" r="BK123"/>
  <c r="J123"/>
  <c r="J63"/>
  <c i="6" r="BK96"/>
  <c r="J96"/>
  <c r="J63"/>
  <c r="BK107"/>
  <c r="J107"/>
  <c r="J65"/>
  <c i="4" r="BK168"/>
  <c r="J168"/>
  <c r="J63"/>
  <c i="6" r="BK92"/>
  <c r="J92"/>
  <c r="J62"/>
  <c r="BK111"/>
  <c r="J111"/>
  <c r="J66"/>
  <c i="5" r="J90"/>
  <c r="J61"/>
  <c r="J128"/>
  <c r="J65"/>
  <c i="6" r="J82"/>
  <c r="F54"/>
  <c r="J52"/>
  <c r="F83"/>
  <c r="BE104"/>
  <c r="BE108"/>
  <c r="BE112"/>
  <c r="E76"/>
  <c i="5" r="BK136"/>
  <c r="J136"/>
  <c r="J66"/>
  <c i="6" r="BE101"/>
  <c r="BE89"/>
  <c r="BE93"/>
  <c r="BE97"/>
  <c i="5" r="J52"/>
  <c r="E78"/>
  <c r="J84"/>
  <c r="BE129"/>
  <c r="BE152"/>
  <c r="BE155"/>
  <c i="4" r="BK365"/>
  <c r="J365"/>
  <c r="J70"/>
  <c i="5" r="F85"/>
  <c r="BE101"/>
  <c r="BE138"/>
  <c r="BE144"/>
  <c r="BE175"/>
  <c r="BE116"/>
  <c r="BE133"/>
  <c r="BE147"/>
  <c r="BE171"/>
  <c r="BE179"/>
  <c r="BE187"/>
  <c r="BE191"/>
  <c r="BE195"/>
  <c r="BE199"/>
  <c r="BE120"/>
  <c r="BE140"/>
  <c r="BE142"/>
  <c r="BE162"/>
  <c r="BE167"/>
  <c r="BE183"/>
  <c r="BE207"/>
  <c r="BE214"/>
  <c i="4" r="BK93"/>
  <c r="J285"/>
  <c r="J67"/>
  <c i="5" r="F84"/>
  <c r="BE104"/>
  <c r="BE124"/>
  <c r="BE91"/>
  <c r="BE95"/>
  <c r="BE98"/>
  <c r="BE149"/>
  <c r="BE203"/>
  <c r="BE211"/>
  <c r="BE108"/>
  <c r="BE112"/>
  <c r="BE159"/>
  <c r="BE217"/>
  <c i="4" r="E82"/>
  <c r="BE134"/>
  <c r="BE218"/>
  <c r="BE225"/>
  <c r="BE235"/>
  <c r="BE358"/>
  <c r="BE360"/>
  <c r="BE362"/>
  <c r="BE367"/>
  <c r="BE386"/>
  <c r="BE411"/>
  <c r="J52"/>
  <c r="J88"/>
  <c r="BE138"/>
  <c r="BE144"/>
  <c r="BE174"/>
  <c r="BE208"/>
  <c r="BE216"/>
  <c r="BE227"/>
  <c r="BE253"/>
  <c r="BE272"/>
  <c r="BE286"/>
  <c r="BE322"/>
  <c r="BE344"/>
  <c r="BE392"/>
  <c r="BE403"/>
  <c r="BE417"/>
  <c r="BE103"/>
  <c r="BE127"/>
  <c r="BE169"/>
  <c r="BE191"/>
  <c r="BE210"/>
  <c r="BE222"/>
  <c r="BE243"/>
  <c r="BE269"/>
  <c r="BE288"/>
  <c r="BE291"/>
  <c r="BE316"/>
  <c r="BE326"/>
  <c r="BE340"/>
  <c r="BE355"/>
  <c r="BE429"/>
  <c i="3" r="J87"/>
  <c r="J61"/>
  <c i="4" r="BE114"/>
  <c r="BE261"/>
  <c r="BE294"/>
  <c r="BE297"/>
  <c r="BE330"/>
  <c r="BE423"/>
  <c r="F89"/>
  <c r="BE95"/>
  <c r="BE99"/>
  <c r="BE107"/>
  <c r="BE160"/>
  <c r="BE163"/>
  <c r="BE185"/>
  <c r="BE197"/>
  <c r="BE212"/>
  <c r="BE263"/>
  <c r="BE275"/>
  <c r="BE436"/>
  <c r="BE201"/>
  <c r="BE245"/>
  <c r="BE300"/>
  <c r="BE303"/>
  <c r="BE309"/>
  <c r="BE338"/>
  <c r="BE373"/>
  <c r="BE380"/>
  <c r="BE399"/>
  <c r="BE433"/>
  <c r="F54"/>
  <c r="BE152"/>
  <c r="BE156"/>
  <c r="BE178"/>
  <c r="BE181"/>
  <c r="BE195"/>
  <c r="BE203"/>
  <c r="BE206"/>
  <c r="BE249"/>
  <c r="BE267"/>
  <c r="BE278"/>
  <c r="BE312"/>
  <c r="BE334"/>
  <c r="BE348"/>
  <c r="BE351"/>
  <c r="BE120"/>
  <c r="BE131"/>
  <c r="BE148"/>
  <c r="BE189"/>
  <c r="BE231"/>
  <c r="BE237"/>
  <c r="BE257"/>
  <c r="BE281"/>
  <c r="BE318"/>
  <c r="BE407"/>
  <c r="BE440"/>
  <c r="BE442"/>
  <c i="3" r="E48"/>
  <c r="F55"/>
  <c r="BE110"/>
  <c r="F81"/>
  <c r="BE130"/>
  <c r="BE153"/>
  <c i="2" r="J88"/>
  <c r="J61"/>
  <c i="3" r="BE94"/>
  <c r="BE100"/>
  <c r="BE125"/>
  <c r="BE88"/>
  <c r="BE104"/>
  <c r="BE118"/>
  <c r="BE146"/>
  <c r="J81"/>
  <c r="BE134"/>
  <c r="BE142"/>
  <c r="BE150"/>
  <c r="BE161"/>
  <c r="J79"/>
  <c r="BE107"/>
  <c r="BE114"/>
  <c r="BE138"/>
  <c r="BE157"/>
  <c i="1" r="BA55"/>
  <c r="BC55"/>
  <c r="BB55"/>
  <c r="AW55"/>
  <c i="2" r="E48"/>
  <c r="J52"/>
  <c r="F54"/>
  <c r="J54"/>
  <c r="F55"/>
  <c r="BE89"/>
  <c r="BE95"/>
  <c r="BE101"/>
  <c r="BE107"/>
  <c r="BE114"/>
  <c r="BE120"/>
  <c r="BE127"/>
  <c r="BE131"/>
  <c r="BE137"/>
  <c r="BE141"/>
  <c r="BE144"/>
  <c r="BE147"/>
  <c r="BE154"/>
  <c r="BE160"/>
  <c r="BE166"/>
  <c r="BE170"/>
  <c r="BE175"/>
  <c r="BE181"/>
  <c r="BE187"/>
  <c r="BE192"/>
  <c r="BE198"/>
  <c r="BE204"/>
  <c r="BE210"/>
  <c r="BE215"/>
  <c r="BE217"/>
  <c r="BE219"/>
  <c r="BE221"/>
  <c r="BE226"/>
  <c r="BE230"/>
  <c r="BE232"/>
  <c r="BE234"/>
  <c r="BE236"/>
  <c i="1" r="BD55"/>
  <c i="5" r="F35"/>
  <c i="1" r="BB58"/>
  <c i="6" r="F35"/>
  <c i="1" r="BB59"/>
  <c i="4" r="J34"/>
  <c i="1" r="AW57"/>
  <c i="5" r="F34"/>
  <c i="1" r="BA58"/>
  <c i="6" r="F37"/>
  <c i="1" r="BD59"/>
  <c i="4" r="F35"/>
  <c i="1" r="BB57"/>
  <c i="5" r="F36"/>
  <c i="1" r="BC58"/>
  <c i="3" r="J34"/>
  <c i="1" r="AW56"/>
  <c i="5" r="J34"/>
  <c i="1" r="AW58"/>
  <c i="6" r="F36"/>
  <c i="1" r="BC59"/>
  <c i="4" r="F34"/>
  <c i="1" r="BA57"/>
  <c i="3" r="F36"/>
  <c i="1" r="BC56"/>
  <c i="3" r="F35"/>
  <c i="1" r="BB56"/>
  <c i="6" r="J34"/>
  <c i="1" r="AW59"/>
  <c i="4" r="F37"/>
  <c i="1" r="BD57"/>
  <c i="3" r="F37"/>
  <c i="1" r="BD56"/>
  <c i="5" r="F37"/>
  <c i="1" r="BD58"/>
  <c i="3" r="F34"/>
  <c i="1" r="BA56"/>
  <c i="6" r="F34"/>
  <c i="1" r="BA59"/>
  <c i="4" r="F36"/>
  <c i="1" r="BC57"/>
  <c i="5" l="1" r="P89"/>
  <c r="T136"/>
  <c r="R89"/>
  <c r="R88"/>
  <c i="4" r="BK284"/>
  <c r="J284"/>
  <c r="J66"/>
  <c i="5" r="P136"/>
  <c i="2" r="P87"/>
  <c r="P86"/>
  <c i="1" r="AU55"/>
  <c i="3" r="T86"/>
  <c r="T85"/>
  <c i="2" r="BK87"/>
  <c r="J87"/>
  <c r="J60"/>
  <c i="5" r="BK89"/>
  <c r="J89"/>
  <c r="J60"/>
  <c i="4" r="T93"/>
  <c r="T92"/>
  <c r="P284"/>
  <c i="3" r="BK86"/>
  <c r="J86"/>
  <c r="J60"/>
  <c i="4" r="P93"/>
  <c r="P92"/>
  <c i="1" r="AU57"/>
  <c i="5" r="T89"/>
  <c r="T88"/>
  <c i="2" r="T87"/>
  <c r="T86"/>
  <c i="4" r="R93"/>
  <c r="R92"/>
  <c i="6" r="BK87"/>
  <c r="BK86"/>
  <c r="J86"/>
  <c i="5" r="BK88"/>
  <c r="J88"/>
  <c i="4" r="J93"/>
  <c r="J60"/>
  <c i="2" r="F33"/>
  <c i="1" r="AZ55"/>
  <c i="6" r="F33"/>
  <c i="1" r="AZ59"/>
  <c r="BD54"/>
  <c r="W33"/>
  <c i="5" r="J33"/>
  <c i="1" r="AV58"/>
  <c r="AT58"/>
  <c i="6" r="J33"/>
  <c i="1" r="AV59"/>
  <c r="AT59"/>
  <c r="BC54"/>
  <c r="W32"/>
  <c i="6" r="J30"/>
  <c i="1" r="AG59"/>
  <c i="3" r="F33"/>
  <c i="1" r="AZ56"/>
  <c i="5" r="J30"/>
  <c i="1" r="AG58"/>
  <c r="BA54"/>
  <c r="W30"/>
  <c i="3" r="J33"/>
  <c i="1" r="AV56"/>
  <c r="AT56"/>
  <c i="4" r="J33"/>
  <c i="1" r="AV57"/>
  <c r="AT57"/>
  <c i="2" r="J33"/>
  <c i="1" r="AV55"/>
  <c r="AT55"/>
  <c r="BB54"/>
  <c r="W31"/>
  <c i="4" r="F33"/>
  <c i="1" r="AZ57"/>
  <c i="5" r="F33"/>
  <c i="1" r="AZ58"/>
  <c i="5" l="1" r="P88"/>
  <c i="1" r="AU58"/>
  <c i="2" r="BK86"/>
  <c r="J86"/>
  <c r="J59"/>
  <c i="6" r="J87"/>
  <c r="J60"/>
  <c i="4" r="BK92"/>
  <c r="J92"/>
  <c r="J59"/>
  <c i="6" r="J59"/>
  <c i="3" r="BK85"/>
  <c r="J85"/>
  <c r="J59"/>
  <c i="1" r="AN58"/>
  <c i="6" r="J39"/>
  <c i="5" r="J59"/>
  <c r="J39"/>
  <c i="1" r="AN59"/>
  <c r="AU54"/>
  <c r="AW54"/>
  <c r="AK30"/>
  <c r="AX54"/>
  <c r="AY54"/>
  <c r="AZ54"/>
  <c r="W29"/>
  <c i="3" l="1" r="J30"/>
  <c i="1" r="AG56"/>
  <c r="AN56"/>
  <c i="4" r="J30"/>
  <c i="1" r="AG57"/>
  <c r="AN57"/>
  <c i="2" r="J30"/>
  <c i="1" r="AG55"/>
  <c r="AN55"/>
  <c r="AV54"/>
  <c r="AK29"/>
  <c i="4" l="1" r="J39"/>
  <c i="3" r="J39"/>
  <c i="2" r="J39"/>
  <c i="1"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<sst xmlns="http://schemas.openxmlformats.org/spreadsheetml/2006/main">
  <si>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</si>
  <si>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</si>
  <si>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</si>
  <si>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</si>
  <si>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</si>
  <si>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{87fbeafb-ecfd-4280-aa63-e2be23231af0}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</si>
  <si>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</si>
  <si>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</si>
  <si>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</si>
  <si>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</si>
  <si>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</si>
  <si>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</si>
  <si>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</si>
  <si>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</si>
  <si>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LA25-06-16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</si>
  <si>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</si>
  <si>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</si>
  <si>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Modernizace fotbalové plochy z UMT, Kolín</t>
  </si>
  <si>
    <t>KSO:</t>
  </si>
  <si>
    <t/>
  </si>
  <si>
    <t>CC-CZ:</t>
  </si>
  <si>
    <t>Místo:</t>
  </si>
  <si>
    <t xml:space="preserve"> </t>
  </si>
  <si>
    <t>Datum:</t>
  </si>
  <si>
    <t>16. 6. 2025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</si>
  <si>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</si>
  <si>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</si>
  <si>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</si>
  <si>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</si>
  <si>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</si>
  <si>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</si>
  <si>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</si>
  <si>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</si>
  <si>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lacko.ondrej@seznam.cz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</si>
  <si>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</si>
  <si>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</si>
  <si>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</si>
  <si>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</si>
  <si>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</si>
  <si>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</si>
  <si>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</si>
  <si>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</si>
  <si>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</si>
  <si>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</si>
  <si>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</si>
  <si>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</si>
  <si>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</si>
  <si>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</si>
  <si>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</si>
  <si>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</si>
  <si>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</si>
  <si>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</si>
  <si>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</si>
  <si>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</si>
  <si>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</si>
  <si>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</si>
  <si>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</si>
  <si>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</si>
  <si>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</si>
  <si>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</si>
  <si>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</si>
  <si>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</si>
  <si>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</si>
  <si>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</si>
  <si>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</si>
  <si>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</si>
  <si>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</si>
  <si>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</si>
  <si>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</si>
  <si>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</si>
  <si>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</si>
  <si>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</si>
  <si>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</si>
  <si>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</si>
  <si>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</si>
  <si>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</si>
  <si>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FOTBALOVÁ PLOCHA+PŘÍSLUŠENSTVÍ</t>
  </si>
  <si>
    <t>STA</t>
  </si>
  <si>
    <t>1</t>
  </si>
  <si>
    <t>{b1c60731-44cb-4710-9ec5-f8fdbe2cf342}</t>
  </si>
  <si>
    <t>2</t>
  </si>
  <si>
    <t>02</t>
  </si>
  <si>
    <t>DRENÁŽNÍ SYSTÉM</t>
  </si>
  <si>
    <t>{5eae753a-35cc-406e-9127-111ef3d3ff88}</t>
  </si>
  <si>
    <t>03</t>
  </si>
  <si>
    <t>ZAVLAŽOVACÍ SYSTÉM</t>
  </si>
  <si>
    <t>{c487b4e8-43df-435e-8f90-86e60869d082}</t>
  </si>
  <si>
    <t>04</t>
  </si>
  <si>
    <t>OSVĚTLENÍ</t>
  </si>
  <si>
    <t>{1138642d-0b08-441a-8738-4280e1b086f2}</t>
  </si>
  <si>
    <t>05</t>
  </si>
  <si>
    <t>VEDLEJŠÍ ROZPOČTOVÉ NÁKLADY</t>
  </si>
  <si>
    <t>{0d97edc6-6b6c-452f-9ef8-c067a4364f1b}</t>
  </si>
  <si>
    <t>KRYCÍ LIST SOUPISU PRACÍ</t>
  </si>
  <si>
    <t>Objekt:</t>
  </si>
  <si>
    <t>01 - FOTBALOVÁ PLOCHA+PŘÍSLUŠENSTVÍ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</si>
  <si>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</si>
  <si>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</si>
  <si>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</si>
  <si>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</si>
  <si>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</si>
  <si>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</si>
  <si>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</si>
  <si>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</si>
  <si>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</si>
  <si>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</si>
  <si>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</si>
  <si>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</si>
  <si>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</si>
  <si>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</si>
  <si>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</si>
  <si>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</si>
  <si>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</si>
  <si>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</si>
  <si>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</si>
  <si>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</si>
  <si>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</si>
  <si>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</si>
  <si>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</si>
  <si>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</si>
  <si>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</si>
  <si>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</si>
  <si>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</si>
  <si>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</si>
  <si>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</si>
  <si>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</si>
  <si>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</si>
  <si>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</si>
  <si>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4</t>
  </si>
  <si>
    <t>2090363363</t>
  </si>
  <si>
    <t>PP</t>
  </si>
  <si>
    <t>Sejmutí ornice strojně při souvislé ploše přes 500 m2, tl. vrstvy do 200 mm</t>
  </si>
  <si>
    <t>Online PSC</t>
  </si>
  <si>
    <t>https://podminky.urs.cz/item/CS_URS_2025_01/121151123</t>
  </si>
  <si>
    <t>VV</t>
  </si>
  <si>
    <t>7558"hrací plocha</t>
  </si>
  <si>
    <t>1026"výběhová zóna</t>
  </si>
  <si>
    <t>Součet</t>
  </si>
  <si>
    <t>122251105</t>
  </si>
  <si>
    <t>Odkopávky a prokopávky nezapažené v hornině třídy těžitelnosti I skupiny 3 objem do 1000 m3 strojně</t>
  </si>
  <si>
    <t>m3</t>
  </si>
  <si>
    <t>1966514180</t>
  </si>
  <si>
    <t>Odkopávky a prokopávky nezapažené strojně v hornině třídy těžitelnosti I skupiny 3 přes 500 do 1 000 m3</t>
  </si>
  <si>
    <t>https://podminky.urs.cz/item/CS_URS_2025_01/122251105</t>
  </si>
  <si>
    <t>7558*0,11"hrací plocha</t>
  </si>
  <si>
    <t>1026*0,11"výběhová zóna</t>
  </si>
  <si>
    <t>3</t>
  </si>
  <si>
    <t>133251101</t>
  </si>
  <si>
    <t>Hloubení šachet nezapažených v hornině třídy těžitelnosti I skupiny 3 objem do 20 m3</t>
  </si>
  <si>
    <t>-1451313477</t>
  </si>
  <si>
    <t>Hloubení nezapažených šachet strojně v hornině třídy těžitelnosti I skupiny 3 do 20 m3</t>
  </si>
  <si>
    <t>https://podminky.urs.cz/item/CS_URS_2025_01/133251101</t>
  </si>
  <si>
    <t>0,5*0,5*1,2*7*2"síťová zábrana</t>
  </si>
  <si>
    <t>0,6*0,6*0,8*2*2"fotbalové brány</t>
  </si>
  <si>
    <t>162351103</t>
  </si>
  <si>
    <t>Vodorovné přemístění přes 50 do 500 m výkopku/sypaniny z horniny třídy těžitelnosti I skupiny 1 až 3</t>
  </si>
  <si>
    <t>2045517637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</si>
  <si>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</si>
  <si>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</si>
  <si>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8584*0,2"přemístění na mezideponii v rámci stavební parcely</t>
  </si>
  <si>
    <t>944,24</t>
  </si>
  <si>
    <t>5,352</t>
  </si>
  <si>
    <t>5</t>
  </si>
  <si>
    <t>162751117</t>
  </si>
  <si>
    <t>Vodorovné přemístění přes 9 000 do 10000 m výkopku/sypaniny z horniny třídy těžitelnosti I skupiny 1 až 3</t>
  </si>
  <si>
    <t>-609960691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</si>
  <si>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</si>
  <si>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</si>
  <si>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6</t>
  </si>
  <si>
    <t>167151111</t>
  </si>
  <si>
    <t>Nakládání výkopku z hornin třídy těžitelnosti I skupiny 1 až 3 přes 100 m3</t>
  </si>
  <si>
    <t>-530348116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</si>
  <si>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</si>
  <si>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</si>
  <si>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 xml:space="preserve">8584*0,2"na mezideponii </t>
  </si>
  <si>
    <t>7</t>
  </si>
  <si>
    <t>171201231</t>
  </si>
  <si>
    <t>Poplatek za uložení zeminy a kamení na recyklační skládce (skládkovné) kód odpadu 17 05 04</t>
  </si>
  <si>
    <t>t</t>
  </si>
  <si>
    <t>1776773445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</si>
  <si>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</si>
  <si>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</si>
  <si>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949,592*1,8 'Přepočtené koeficientem množství</t>
  </si>
  <si>
    <t>8</t>
  </si>
  <si>
    <t>171251201</t>
  </si>
  <si>
    <t>Uložení sypaniny na skládky nebo meziskládky</t>
  </si>
  <si>
    <t>-1405615722</t>
  </si>
  <si>
    <t>Uložení sypaniny na skládky nebo meziskládky bez hutnění s upravením uložené sypaniny do předepsaného tvaru</t>
  </si>
  <si>
    <t>https://podminky.urs.cz/item/CS_URS_2025_01/171251201</t>
  </si>
  <si>
    <t>9</t>
  </si>
  <si>
    <t>181351113</t>
  </si>
  <si>
    <t>Rozprostření ornice tl vrstvy do 200 mm pl přes 500 m2 v rovině nebo ve svahu do 1:5 strojně</t>
  </si>
  <si>
    <t>1233287787</t>
  </si>
  <si>
    <t>Rozprostření a urovnání ornice v rovině nebo ve svahu sklonu do 1:5 strojně při souvislé ploše přes 500 m2, tl. vrstvy do 200 mm</t>
  </si>
  <si>
    <t>https://podminky.urs.cz/item/CS_URS_2025_01/181351113</t>
  </si>
  <si>
    <t>8584"ornice</t>
  </si>
  <si>
    <t>10</t>
  </si>
  <si>
    <t>181411131</t>
  </si>
  <si>
    <t>Založení parkového trávníku výsevem pl do 1000 m2 v rovině a ve svahu do 1:5</t>
  </si>
  <si>
    <t>1428629995</t>
  </si>
  <si>
    <t>Založení trávníku na půdě předem připravené plochy do 1000 m2 výsevem včetně utažení parkového v rovině nebo na svahu do 1:5</t>
  </si>
  <si>
    <t>https://podminky.urs.cz/item/CS_URS_2025_01/181411131</t>
  </si>
  <si>
    <t>11</t>
  </si>
  <si>
    <t>M</t>
  </si>
  <si>
    <t>00572410</t>
  </si>
  <si>
    <t>osivo směs travní parková</t>
  </si>
  <si>
    <t>kg</t>
  </si>
  <si>
    <t>1760839968</t>
  </si>
  <si>
    <t>8584*0,035 'Přepočtené koeficientem množství</t>
  </si>
  <si>
    <t>181951112</t>
  </si>
  <si>
    <t>Úprava pláně v hornině třídy těžitelnosti I skupiny 1 až 3 se zhutněním strojně</t>
  </si>
  <si>
    <t>919184017</t>
  </si>
  <si>
    <t>Úprava pláně vyrovnáním výškových rozdílů strojně v hornině třídy těžitelnosti I, skupiny 1 až 3 se zhutněním</t>
  </si>
  <si>
    <t>https://podminky.urs.cz/item/CS_URS_2025_01/181951112</t>
  </si>
  <si>
    <t>Zakládání</t>
  </si>
  <si>
    <t>13</t>
  </si>
  <si>
    <t>275313711</t>
  </si>
  <si>
    <t>Základové patky z betonu tř. C 20/25</t>
  </si>
  <si>
    <t>280006238</t>
  </si>
  <si>
    <t>Základy z betonu prostého patky a bloky z betonu kamenem neprokládaného tř. C 20/25</t>
  </si>
  <si>
    <t>https://podminky.urs.cz/item/CS_URS_2025_01/275313711</t>
  </si>
  <si>
    <t>14</t>
  </si>
  <si>
    <t>275351121</t>
  </si>
  <si>
    <t>Zřízení bednění základových patek</t>
  </si>
  <si>
    <t>-42904824</t>
  </si>
  <si>
    <t>Bednění základů patek zřízení</t>
  </si>
  <si>
    <t>https://podminky.urs.cz/item/CS_URS_2025_01/275351121</t>
  </si>
  <si>
    <t>0,5*4*1,2*7*2"síťová zábrana</t>
  </si>
  <si>
    <t>0,6*4*0,8*2*2"fotbalové brány</t>
  </si>
  <si>
    <t>15</t>
  </si>
  <si>
    <t>275351122</t>
  </si>
  <si>
    <t>Odstranění bednění základových patek</t>
  </si>
  <si>
    <t>771001383</t>
  </si>
  <si>
    <t>Bednění základů patek odstranění</t>
  </si>
  <si>
    <t>https://podminky.urs.cz/item/CS_URS_2025_01/275351122</t>
  </si>
  <si>
    <t>Komunikace pozemní</t>
  </si>
  <si>
    <t>16</t>
  </si>
  <si>
    <t>564201111-R</t>
  </si>
  <si>
    <t>Podklad nebo podsyp ze štěrkopísku ŠP plochy přes 100 m2 tl 20 mm - POUZE MONTÁŽ</t>
  </si>
  <si>
    <t>1135486920</t>
  </si>
  <si>
    <t>Podklad nebo podsyp ze štěrkopísku ŠP s rozprostřením, vlhčením a zhutněním plochy přes 100 m2, po zhutnění tl. 40 mm</t>
  </si>
  <si>
    <t>7558*2"hrací plocha</t>
  </si>
  <si>
    <t>1026*2"výběhová zóna</t>
  </si>
  <si>
    <t>17</t>
  </si>
  <si>
    <t>58343810</t>
  </si>
  <si>
    <t>kamenivo drcené hrubé frakce 4/8</t>
  </si>
  <si>
    <t>2074977263</t>
  </si>
  <si>
    <t>7558*0,02"hrací plocha</t>
  </si>
  <si>
    <t>1026*0,02"výběhová zóna</t>
  </si>
  <si>
    <t>171,68*2 'Přepočtené koeficientem množství</t>
  </si>
  <si>
    <t>18</t>
  </si>
  <si>
    <t>58341341</t>
  </si>
  <si>
    <t>kamenivo drcené drobné frakce 0/4</t>
  </si>
  <si>
    <t>-1042424170</t>
  </si>
  <si>
    <t>19</t>
  </si>
  <si>
    <t>564710011-R</t>
  </si>
  <si>
    <t>Podklad z kameniva hrubého drceného vel. 8-16 mm plochy přes 100 m2 tl 30 mm</t>
  </si>
  <si>
    <t>-356176035</t>
  </si>
  <si>
    <t>20</t>
  </si>
  <si>
    <t>564710112</t>
  </si>
  <si>
    <t>Podklad z kameniva hrubého drceného vel. 16-32 mm plochy přes 100 m2 tl 60 mm</t>
  </si>
  <si>
    <t>1335712886</t>
  </si>
  <si>
    <t>Podklad nebo kryt z kameniva hrubého drceného vel. 16-32 mm s rozprostřením a zhutněním plochy přes 100 m2, po zhutnění tl. 60 mm</t>
  </si>
  <si>
    <t>https://podminky.urs.cz/item/CS_URS_2025_01/564710112</t>
  </si>
  <si>
    <t>564751114</t>
  </si>
  <si>
    <t>Podklad z kameniva hrubého drceného vel. 32-63 mm plochy přes 100 m2 tl 180 mm</t>
  </si>
  <si>
    <t>-1861322164</t>
  </si>
  <si>
    <t>Podklad nebo kryt z kameniva hrubého drceného vel. 32-63 mm s rozprostřením a zhutněním plochy přes 100 m2, po zhutnění tl. 180 mm</t>
  </si>
  <si>
    <t>https://podminky.urs.cz/item/CS_URS_2025_01/564751114</t>
  </si>
  <si>
    <t>22</t>
  </si>
  <si>
    <t>589181112</t>
  </si>
  <si>
    <t>Umělý trávník pro fotbal výška vlasu do 60 mm hmotnost přes 3 kg/m2 zásyp písek a EPDM granulát</t>
  </si>
  <si>
    <t>-877002160</t>
  </si>
  <si>
    <t>Umělý trávník pro sportovní povrchy fotbalová hřiště včetně zásypu pískem a EPDM granulátem výška vlasu přes 40 do 60 mm, hmotnosti přes 3 kg/m2</t>
  </si>
  <si>
    <t>https://podminky.urs.cz/item/CS_URS_2025_01/589181112</t>
  </si>
  <si>
    <t>23</t>
  </si>
  <si>
    <t>589811121</t>
  </si>
  <si>
    <t>Vodorovné značení (lajnování) fotbalových hřišť š 10 cm</t>
  </si>
  <si>
    <t>m</t>
  </si>
  <si>
    <t>-1770158153</t>
  </si>
  <si>
    <t>Umělý trávník pro sportovní povrchy vodorovné značení (lajnování) fotbalových hřišť šířky 10 cm</t>
  </si>
  <si>
    <t>https://podminky.urs.cz/item/CS_URS_2025_01/589811121</t>
  </si>
  <si>
    <t>71,3*3+58+106*2+16,5*4+40,3*2+5,5*2+18,3*2+4+4+20+20+2+4</t>
  </si>
  <si>
    <t>Ostatní konstrukce a práce, bourání</t>
  </si>
  <si>
    <t>24</t>
  </si>
  <si>
    <t>9001</t>
  </si>
  <si>
    <t>Demontáž a likvidace síťových zábran</t>
  </si>
  <si>
    <t>soubor</t>
  </si>
  <si>
    <t>1201432676</t>
  </si>
  <si>
    <t>25</t>
  </si>
  <si>
    <t>9002</t>
  </si>
  <si>
    <t>Demontáž a likvidace stávajících střídaček</t>
  </si>
  <si>
    <t>586294227</t>
  </si>
  <si>
    <t>26</t>
  </si>
  <si>
    <t>9003</t>
  </si>
  <si>
    <t>Demontáž stávajících bran vč.likvidace</t>
  </si>
  <si>
    <t>kus</t>
  </si>
  <si>
    <t>-1368592777</t>
  </si>
  <si>
    <t>27</t>
  </si>
  <si>
    <t>916232111</t>
  </si>
  <si>
    <t>Obruba ploch pro tělovýchovu z obrubníků do betonového lože výšky 25 mm</t>
  </si>
  <si>
    <t>18682586</t>
  </si>
  <si>
    <t>Doplňující konstrukce krytů venkovních ploch pro tělovýchovu obruba z obrubníků do betonového lože, výšky 25 mm</t>
  </si>
  <si>
    <t>https://podminky.urs.cz/item/CS_URS_2025_01/916232111</t>
  </si>
  <si>
    <t>75,3*2+114*2"vnější lemování hrací plochy</t>
  </si>
  <si>
    <t>998</t>
  </si>
  <si>
    <t>Přesun hmot</t>
  </si>
  <si>
    <t>28</t>
  </si>
  <si>
    <t>998222012</t>
  </si>
  <si>
    <t>Přesun hmot pro tělovýchovné plochy</t>
  </si>
  <si>
    <t>1836554351</t>
  </si>
  <si>
    <t>Přesun hmot pro tělovýchovné plochy dopravní vzdálenost do 200 m</t>
  </si>
  <si>
    <t>https://podminky.urs.cz/item/CS_URS_2025_01/998222012</t>
  </si>
  <si>
    <t>OST</t>
  </si>
  <si>
    <t>Ostatní</t>
  </si>
  <si>
    <t>29</t>
  </si>
  <si>
    <t>ost001</t>
  </si>
  <si>
    <t>D+M fotbalová střídačka z Al kce, výplň polykarbonát (min 10 hráčů) vč.sezení ,kotvení a podkladu</t>
  </si>
  <si>
    <t>512</t>
  </si>
  <si>
    <t>-1160080552</t>
  </si>
  <si>
    <t>30</t>
  </si>
  <si>
    <t>ost002</t>
  </si>
  <si>
    <t>D+M fotbalové brány FIFA do zemních pouzder vč.sítě a napínacího rámu</t>
  </si>
  <si>
    <t>1822125199</t>
  </si>
  <si>
    <t>31</t>
  </si>
  <si>
    <t>ost003</t>
  </si>
  <si>
    <t>D+M systém rohových praporků (4xfotbalový rohový praporek do pouzdra)</t>
  </si>
  <si>
    <t>75778580</t>
  </si>
  <si>
    <t>32</t>
  </si>
  <si>
    <t>ost004</t>
  </si>
  <si>
    <t>D+M systému ochrané sítě dl.36m,v.6,4m (6políx6m)</t>
  </si>
  <si>
    <t>1291542889</t>
  </si>
  <si>
    <t>02 - DRENÁŽNÍ SYSTÉM</t>
  </si>
  <si>
    <t xml:space="preserve">    8 - Vedení trubní dálková a přípojná</t>
  </si>
  <si>
    <t>131251103</t>
  </si>
  <si>
    <t>Hloubení jam nezapažených v hornině třídy těžitelnosti I skupiny 3 objem do 100 m3 strojně</t>
  </si>
  <si>
    <t>-1842130493</t>
  </si>
  <si>
    <t>Hloubení nezapažených jam a zářezů strojně s urovnáním dna do předepsaného profilu a spádu v hornině třídy těžitelnosti I skupiny 3 přes 50 do 100 m3</t>
  </si>
  <si>
    <t>https://podminky.urs.cz/item/CS_URS_2025_01/131251103</t>
  </si>
  <si>
    <t>20*2"akumulační nádrže</t>
  </si>
  <si>
    <t>50"vsakovací jáma</t>
  </si>
  <si>
    <t>132251102</t>
  </si>
  <si>
    <t>Hloubení rýh nezapažených š do 800 mm v hornině třídy těžitelnosti I skupiny 3 objem do 50 m3 strojně</t>
  </si>
  <si>
    <t>927240925</t>
  </si>
  <si>
    <t>Hloubení nezapažených rýh šířky do 800 mm strojně s urovnáním dna do předepsaného profilu a spádu v hornině třídy těžitelnosti I skupiny 3 přes 20 do 50 m3</t>
  </si>
  <si>
    <t>https://podminky.urs.cz/item/CS_URS_2025_01/132251102</t>
  </si>
  <si>
    <t>0,5*0,3*(114*14+59,2+73)"rýha pro drenáž</t>
  </si>
  <si>
    <t>5*0,6*1,2"přepad do vsaku</t>
  </si>
  <si>
    <t>1808612748</t>
  </si>
  <si>
    <t>262,83+90</t>
  </si>
  <si>
    <t>892248995</t>
  </si>
  <si>
    <t>-1435698854</t>
  </si>
  <si>
    <t>1983015971</t>
  </si>
  <si>
    <t>337,23*1,8 'Přepočtené koeficientem množství</t>
  </si>
  <si>
    <t>-130554980</t>
  </si>
  <si>
    <t>352,83-15,6</t>
  </si>
  <si>
    <t>174151101</t>
  </si>
  <si>
    <t>Zásyp jam, šachet rýh nebo kolem objektů sypaninou se zhutněním</t>
  </si>
  <si>
    <t>-1110498577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</si>
  <si>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</si>
  <si>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</si>
  <si>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6*2"akumulační nádrže</t>
  </si>
  <si>
    <t>3,6"přepad do vsaku</t>
  </si>
  <si>
    <t>58343930</t>
  </si>
  <si>
    <t>kamenivo drcené hrubé frakce 16/32</t>
  </si>
  <si>
    <t>1614463883</t>
  </si>
  <si>
    <t>50*2 'Přepočtené koeficientem množství</t>
  </si>
  <si>
    <t>211571121</t>
  </si>
  <si>
    <t>Výplň odvodňovacích žeber nebo trativodů kamenivem drobným těženým</t>
  </si>
  <si>
    <t>1388829920</t>
  </si>
  <si>
    <t>Výplň kamenivem do rýh odvodňovacích žeber nebo trativodů bez zhutnění, s úpravou povrchu výplně kamenivem drobným těženým</t>
  </si>
  <si>
    <t>https://podminky.urs.cz/item/CS_URS_2025_01/211571121</t>
  </si>
  <si>
    <t>0,5*0,3*(114*14+59,2+73)"pro drenáž</t>
  </si>
  <si>
    <t>212755214</t>
  </si>
  <si>
    <t>Trativody z drenážních trubek plastových flexibilních DN 100 mm bez lože a obsypu</t>
  </si>
  <si>
    <t>-1218020715</t>
  </si>
  <si>
    <t>Trativody bez lože a obsypu z drenážních trubek plastových flexibilních DN 100 mm</t>
  </si>
  <si>
    <t>https://podminky.urs.cz/item/CS_URS_2025_01/212755214</t>
  </si>
  <si>
    <t>114*14"pro drenáž</t>
  </si>
  <si>
    <t>212755216</t>
  </si>
  <si>
    <t>Trativody z drenážních trubek plastových flexibilních DN 160 mm bez lože a obsypu</t>
  </si>
  <si>
    <t>-1799054066</t>
  </si>
  <si>
    <t>Trativody bez lože a obsypu z drenážních trubek plastových flexibilních DN 160 mm</t>
  </si>
  <si>
    <t>https://podminky.urs.cz/item/CS_URS_2025_01/212755216</t>
  </si>
  <si>
    <t>59,2+73"pro drenáž</t>
  </si>
  <si>
    <t>213141111</t>
  </si>
  <si>
    <t>Zřízení vrstvy z geotextilie v rovině nebo ve sklonu do 1:5 š do 3 m</t>
  </si>
  <si>
    <t>375712021</t>
  </si>
  <si>
    <t>Zřízení vrstvy z geotextilie filtrační, separační, odvodňovací, ochranné, výztužné nebo protierozní v rovině nebo ve sklonu do 1:5, šířky do 3 m</t>
  </si>
  <si>
    <t>https://podminky.urs.cz/item/CS_URS_2025_01/213141111</t>
  </si>
  <si>
    <t>150"vsakovací jáma</t>
  </si>
  <si>
    <t>69311081</t>
  </si>
  <si>
    <t>geotextilie netkaná separační, ochranná, filtrační, drenážní PES 300g/m2</t>
  </si>
  <si>
    <t>2072767983</t>
  </si>
  <si>
    <t>150*1,1845 'Přepočtené koeficientem množství</t>
  </si>
  <si>
    <t>Vedení trubní dálková a přípojná</t>
  </si>
  <si>
    <t>895270012</t>
  </si>
  <si>
    <t>Proplachovací a kontrolní šachta z PVC-U vnější průměr 315 mm pro drenáže budov bez lapače písku užitné výšky 650 mm</t>
  </si>
  <si>
    <t>1558560555</t>
  </si>
  <si>
    <t>Proplachovací a kontrolní šachta z PVC-U pro drenáže budov vnějšího průměru 315 mm pro napojení potrubí DN 200 bez lapače písku užitné výšky 650 mm</t>
  </si>
  <si>
    <t>https://podminky.urs.cz/item/CS_URS_2025_01/895270012</t>
  </si>
  <si>
    <t>895270051</t>
  </si>
  <si>
    <t>Proplachovací a kontrolní šachta z PVC-U vnější průměr 315 mm pro drenáže budov poklop litinový pro třídu zatížení B 125</t>
  </si>
  <si>
    <t>613694389</t>
  </si>
  <si>
    <t>Proplachovací a kontrolní šachta z PVC-U pro drenáže budov vnějšího průměru 315 mm poklop litinový bez ventilace pro třídu zatížení B 125</t>
  </si>
  <si>
    <t>https://podminky.urs.cz/item/CS_URS_2025_01/895270051</t>
  </si>
  <si>
    <t>-1617125551</t>
  </si>
  <si>
    <t>ost005</t>
  </si>
  <si>
    <t>1033891931</t>
  </si>
  <si>
    <t>D+M betonové akumulační jímky 3,4mx2,4mx2,05m vč.poklopu</t>
  </si>
  <si>
    <t>03 - ZAVLAŽOVACÍ SYSTÉM</t>
  </si>
  <si>
    <t xml:space="preserve">    4 - Vodorovné konstrukce</t>
  </si>
  <si>
    <t>PSV - Práce a dodávky PSV</t>
  </si>
  <si>
    <t xml:space="preserve">    722 - Zdravotechnika - vnitřní vodovod</t>
  </si>
  <si>
    <t xml:space="preserve">    724 - Zdravotechnika - strojní vybavení</t>
  </si>
  <si>
    <t xml:space="preserve">    741 - Elektroinstalace</t>
  </si>
  <si>
    <t>M - Práce a dodávky M</t>
  </si>
  <si>
    <t xml:space="preserve">    46-M - Zemní práce při extr.mont.pracích</t>
  </si>
  <si>
    <t>122251101</t>
  </si>
  <si>
    <t>Odkopávky a prokopávky nezapažené v hornině třídy těžitelnosti I skupiny 3 objem do 20 m3 strojně</t>
  </si>
  <si>
    <t>1658083615</t>
  </si>
  <si>
    <t>Odkopávky a prokopávky nezapažené strojně v hornině třídy těžitelnosti I skupiny 3 do 20 m3</t>
  </si>
  <si>
    <t>https://podminky.urs.cz/item/CS_URS_2025_01/122251101</t>
  </si>
  <si>
    <t>4*3*0,3"zázemí pro ZS</t>
  </si>
  <si>
    <t>132153411</t>
  </si>
  <si>
    <t>Hloubení rýh pro závlahy rýhovačem hloubky do 30 cm šířky do 15 cm délky přes 400 do 800 m</t>
  </si>
  <si>
    <t>-101524335</t>
  </si>
  <si>
    <t>Hloubení rýh pro závlahy rýhovačem pro potrubí do DN 100 v horninách třídy těžitelnosti I a II, skupiny 1 až 4 hloubky do 30 cm, šířky do 15 cm, délky přes 400 do 800 m</t>
  </si>
  <si>
    <t>https://podminky.urs.cz/item/CS_URS_2025_01/132153411</t>
  </si>
  <si>
    <t>1+75+14+115+112*2+75</t>
  </si>
  <si>
    <t>132251104</t>
  </si>
  <si>
    <t>Hloubení rýh nezapažených š do 800 mm v hornině třídy těžitelnosti I skupiny 3 objem přes 100 m3 strojně</t>
  </si>
  <si>
    <t>100691868</t>
  </si>
  <si>
    <t>Hloubení nezapažených rýh šířky do 800 mm strojně s urovnáním dna do předepsaného profilu a spádu v hornině třídy těžitelnosti I skupiny 3 přes 100 m3</t>
  </si>
  <si>
    <t>https://podminky.urs.cz/item/CS_URS_2025_01/132251104</t>
  </si>
  <si>
    <t>197*0,6*1,2"napojení potrubí stáv.studna-akumulační nádrž</t>
  </si>
  <si>
    <t>971842680</t>
  </si>
  <si>
    <t>504*0,3*0,15"rýha zavlažovacího potrubí</t>
  </si>
  <si>
    <t>-1546762459</t>
  </si>
  <si>
    <t>197*0,6*0,4"napojení potrubí stáv.studna-akumulační nádrž</t>
  </si>
  <si>
    <t>-847797206</t>
  </si>
  <si>
    <t>1125751309</t>
  </si>
  <si>
    <t>50,88*1,8 'Přepočtené koeficientem množství</t>
  </si>
  <si>
    <t>622171415</t>
  </si>
  <si>
    <t>-11526132</t>
  </si>
  <si>
    <t>197*0,6*0,8"napojení potrubí stáv.studna-akumulační nádrž</t>
  </si>
  <si>
    <t>175151101</t>
  </si>
  <si>
    <t>Obsypání potrubí strojně sypaninou bez prohození, uloženou do 3 m</t>
  </si>
  <si>
    <t>-153892692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</si>
  <si>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</si>
  <si>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</si>
  <si>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504*0,3*0,15"rozvod zavlažovacího potrubí</t>
  </si>
  <si>
    <t>197*0,6*0,3"napojení potrubí stáv.studna-akumulační nádrž</t>
  </si>
  <si>
    <t>-731778800</t>
  </si>
  <si>
    <t>58,14*2 'Přepočtené koeficientem množství</t>
  </si>
  <si>
    <t>271542211</t>
  </si>
  <si>
    <t>Podsyp pod základové konstrukce se zhutněním z netříděné štěrkodrtě</t>
  </si>
  <si>
    <t>-184848099</t>
  </si>
  <si>
    <t>Podsyp pod základové konstrukce se zhutněním a urovnáním povrchu ze štěrkodrtě netříděné</t>
  </si>
  <si>
    <t>https://podminky.urs.cz/item/CS_URS_2025_01/271542211</t>
  </si>
  <si>
    <t>4*3*0,15"zázemí pro ZS</t>
  </si>
  <si>
    <t>273321411</t>
  </si>
  <si>
    <t>Základové desky ze ŽB bez zvýšených nároků na prostředí tř. C 20/25</t>
  </si>
  <si>
    <t>-1849346923</t>
  </si>
  <si>
    <t>Základy z betonu železového (bez výztuže) desky z betonu bez zvláštních nároků na prostředí tř. C 20/25</t>
  </si>
  <si>
    <t>https://podminky.urs.cz/item/CS_URS_2025_01/273321411</t>
  </si>
  <si>
    <t>273351121</t>
  </si>
  <si>
    <t>Zřízení bednění základových desek</t>
  </si>
  <si>
    <t>897298457</t>
  </si>
  <si>
    <t>Bednění základů desek zřízení</t>
  </si>
  <si>
    <t>https://podminky.urs.cz/item/CS_URS_2025_01/273351121</t>
  </si>
  <si>
    <t>4*2*0,15+3*2*0,15"zázemí pro ZS</t>
  </si>
  <si>
    <t>273351122</t>
  </si>
  <si>
    <t>Odstranění bednění základových desek</t>
  </si>
  <si>
    <t>-2098470058</t>
  </si>
  <si>
    <t>Bednění základů desek odstranění</t>
  </si>
  <si>
    <t>https://podminky.urs.cz/item/CS_URS_2025_01/273351122</t>
  </si>
  <si>
    <t>273362021</t>
  </si>
  <si>
    <t>Výztuž základových desek svařovanými sítěmi Kari</t>
  </si>
  <si>
    <t>-2083361943</t>
  </si>
  <si>
    <t>Výztuž základů desek ze svařovaných sítí z drátů typu KARI</t>
  </si>
  <si>
    <t>https://podminky.urs.cz/item/CS_URS_2025_01/273362021</t>
  </si>
  <si>
    <t>4*3*0,00444"zázemí pro ZS</t>
  </si>
  <si>
    <t>0,053*1,15 'Přepočtené koeficientem množství</t>
  </si>
  <si>
    <t>Vodorovné konstrukce</t>
  </si>
  <si>
    <t>451572111</t>
  </si>
  <si>
    <t>Lože pod potrubí otevřený výkop z kameniva drobného těženého</t>
  </si>
  <si>
    <t>1552905766</t>
  </si>
  <si>
    <t>Lože pod potrubí, stoky a drobné objekty v otevřeném výkopu z kameniva drobného těženého 0 až 4 mm</t>
  </si>
  <si>
    <t>https://podminky.urs.cz/item/CS_URS_2025_01/451572111</t>
  </si>
  <si>
    <t>197*0,6*0,1"napojení potrubí stáv.studna-akumulační nádrž</t>
  </si>
  <si>
    <t>871171141</t>
  </si>
  <si>
    <t>Montáž potrubí z PE100 RC SDR 11 otevřený výkop svařovaných na tupo d 40 x 3,7 mm</t>
  </si>
  <si>
    <t>1325959022</t>
  </si>
  <si>
    <t>Montáž vodovodního potrubí z polyetylenu PE100 RC v otevřeném výkopu svařovaných na tupo SDR 11/PN16 d 40 x 3,7 mm</t>
  </si>
  <si>
    <t>https://podminky.urs.cz/item/CS_URS_2025_01/871171141</t>
  </si>
  <si>
    <t>197"napojení potrubí stáv.studna-akumulační nádrž</t>
  </si>
  <si>
    <t>28613501</t>
  </si>
  <si>
    <t>potrubí vodovodní dvouvrstvé PE100 RC SDR11 40x3,7mm</t>
  </si>
  <si>
    <t>-1346647257</t>
  </si>
  <si>
    <t>197*1,1 'Přepočtené koeficientem množství</t>
  </si>
  <si>
    <t>871222201</t>
  </si>
  <si>
    <t>Potrubí pro závlahy v otevřeném výkopu HDPE PE 100 SDR 17 PN10 63x3,8</t>
  </si>
  <si>
    <t>206014368</t>
  </si>
  <si>
    <t>Potrubí pro závlahy v otevřeném výkopu HDPE 100 SDR17 PN10 PE 63x3,8</t>
  </si>
  <si>
    <t>https://podminky.urs.cz/item/CS_URS_2025_01/871222201</t>
  </si>
  <si>
    <t>504"rozvod zavlažovacího potrubí</t>
  </si>
  <si>
    <t>877211113</t>
  </si>
  <si>
    <t>Montáž T-kusů na vodovodním potrubí z PE trub d 63</t>
  </si>
  <si>
    <t>-1050487622</t>
  </si>
  <si>
    <t>Montáž tvarovek na vodovodním plastovém potrubí z polyetylenu PE 100 elektrotvarovek SDR 11/PN16 T-kusů d 63</t>
  </si>
  <si>
    <t>https://podminky.urs.cz/item/CS_URS_2025_01/877211113</t>
  </si>
  <si>
    <t>3"rozvod zavlažovacího potrubí</t>
  </si>
  <si>
    <t>28614958</t>
  </si>
  <si>
    <t>T-kus rovnoramenný PE 100 PN16 D 63mm</t>
  </si>
  <si>
    <t>-1993027481</t>
  </si>
  <si>
    <t>elektrotvarovka T-kus rovnoramenný PE 100 PN16 D 63mm</t>
  </si>
  <si>
    <t>877211123</t>
  </si>
  <si>
    <t>Montáž navrtávacích T-kusů s 360° odbočkou na vodovodním potrubí z PE trub d 63-6/4"</t>
  </si>
  <si>
    <t>1907404247</t>
  </si>
  <si>
    <t>Montáž tvarovek na vodovodním plastovém potrubí z polyetylenu PE 100 elektrotvarovek SDR 11/PN16 T-kusů navrtávacích s 360° otočnou odbočkou d 63/40</t>
  </si>
  <si>
    <t>https://podminky.urs.cz/item/CS_URS_2025_01/877211123</t>
  </si>
  <si>
    <t>13"pro postřikovače</t>
  </si>
  <si>
    <t>28614001</t>
  </si>
  <si>
    <t>tvarovka T-kus navrtávací D 63-6/4"</t>
  </si>
  <si>
    <t>-1342976097</t>
  </si>
  <si>
    <t>tvarovka T-kus navrtávací s odbočkou 360° D 63-40mm</t>
  </si>
  <si>
    <t>877221301</t>
  </si>
  <si>
    <t>Montáž spojek spojovaných lisováním na předizolovaném plastovém jednotrubkovém potrubí d 63</t>
  </si>
  <si>
    <t>502699790</t>
  </si>
  <si>
    <t>Montáž tvarovek na plastovém předizolovaném potrubí jednotrubkových, spojovaných lisováním nebo svěrnými tvarovkami spojek nebo kolen 90° d 63</t>
  </si>
  <si>
    <t>https://podminky.urs.cz/item/CS_URS_2025_01/877221301</t>
  </si>
  <si>
    <t>6"rozvod zavlažovacího potrubí</t>
  </si>
  <si>
    <t>0ELY381063063</t>
  </si>
  <si>
    <t>Spojka PE PN16 63</t>
  </si>
  <si>
    <t>-2092278134</t>
  </si>
  <si>
    <t>879311303</t>
  </si>
  <si>
    <t>Montáž a nastavení postřikovače rotorového elektricky ovládaného napojení 6/4"</t>
  </si>
  <si>
    <t>-827192607</t>
  </si>
  <si>
    <t>Montáž a nastavení postřikovače včetně napojení na rozvodné potrubí rotorového elektricky ovládaného napojení 6/4"</t>
  </si>
  <si>
    <t>https://podminky.urs.cz/item/CS_URS_2025_01/879311303</t>
  </si>
  <si>
    <t>28655711</t>
  </si>
  <si>
    <t>postřikovač výsuvný výsečový, vstup 6/4" vestavěný el.ventil,s převod.mechanismem</t>
  </si>
  <si>
    <t>-278064088</t>
  </si>
  <si>
    <t>postřikovač rotorový s celokruhovou výsečí 360°, vstup 6/4" elektricky ovládaný</t>
  </si>
  <si>
    <t>8003</t>
  </si>
  <si>
    <t>travnatý kryt postřikovačů</t>
  </si>
  <si>
    <t>-434204148</t>
  </si>
  <si>
    <t>28655671</t>
  </si>
  <si>
    <t>kloubová přípojka pro napojení postřikovače 6/4</t>
  </si>
  <si>
    <t>-434703004</t>
  </si>
  <si>
    <t>kloubová přípojka pro napojení postřikovače 6/4" závit BSP x BSP, délka 45cm</t>
  </si>
  <si>
    <t>891215321</t>
  </si>
  <si>
    <t>Montáž zpětných klapek DN 50</t>
  </si>
  <si>
    <t>-835951851</t>
  </si>
  <si>
    <t>Montáž vodovodních armatur na potrubí zpětných klapek DN 50</t>
  </si>
  <si>
    <t>https://podminky.urs.cz/item/CS_URS_2025_01/891215321</t>
  </si>
  <si>
    <t>1"akumulační nádrž</t>
  </si>
  <si>
    <t>IT0181177</t>
  </si>
  <si>
    <t>Zpětná klapka celomosazná 2"</t>
  </si>
  <si>
    <t>1577714418</t>
  </si>
  <si>
    <t>Zpětná klapka mosazná, sedlo mosazné 2"</t>
  </si>
  <si>
    <t>33</t>
  </si>
  <si>
    <t>892241111</t>
  </si>
  <si>
    <t>Tlaková zkouška vodou potrubí DN do 80</t>
  </si>
  <si>
    <t>1842109973</t>
  </si>
  <si>
    <t>Tlakové zkoušky vodou na potrubí DN do 80</t>
  </si>
  <si>
    <t>https://podminky.urs.cz/item/CS_URS_2025_01/892241111</t>
  </si>
  <si>
    <t>34</t>
  </si>
  <si>
    <t>893812216</t>
  </si>
  <si>
    <t>D+M ventilová šachta standardní obdélníková rozměru do 59x49x30,7 cm</t>
  </si>
  <si>
    <t>685912981</t>
  </si>
  <si>
    <t>Ventilová šachta standardní obdélníková, výšky 30 cm rozměru do 64x50 cm</t>
  </si>
  <si>
    <t>https://podminky.urs.cz/item/CS_URS_2025_01/893812216</t>
  </si>
  <si>
    <t>35</t>
  </si>
  <si>
    <t>0ELY373A05008</t>
  </si>
  <si>
    <t>T-kus PE PN16 63x2"x63</t>
  </si>
  <si>
    <t>-2138364969</t>
  </si>
  <si>
    <t>36</t>
  </si>
  <si>
    <t>899722112</t>
  </si>
  <si>
    <t>Krytí potrubí z plastů výstražnou fólií z PVC přes 20 do 25 cm</t>
  </si>
  <si>
    <t>-1021330929</t>
  </si>
  <si>
    <t>Krytí potrubí z plastů výstražnou fólií z PVC šířky přes 20 do 25 cm</t>
  </si>
  <si>
    <t>https://podminky.urs.cz/item/CS_URS_2025_01/899722112</t>
  </si>
  <si>
    <t>37</t>
  </si>
  <si>
    <t>899921149</t>
  </si>
  <si>
    <t>Montáž filtru závlahového systému</t>
  </si>
  <si>
    <t>-376699907</t>
  </si>
  <si>
    <t>Filtr závlahového systému montáž filtru ostatních typů</t>
  </si>
  <si>
    <t>https://podminky.urs.cz/item/CS_URS_2025_01/899921149</t>
  </si>
  <si>
    <t>1"čerpací stanice</t>
  </si>
  <si>
    <t>38</t>
  </si>
  <si>
    <t>IT012006</t>
  </si>
  <si>
    <t>Filtr ocelový DN50 (2"), PN 10, 80 mesh, sítový</t>
  </si>
  <si>
    <t>911129263</t>
  </si>
  <si>
    <t>Filtr AMIAD DN50, PN 10, 75 mesh, INOX</t>
  </si>
  <si>
    <t>39</t>
  </si>
  <si>
    <t>899922192</t>
  </si>
  <si>
    <t>Montáž čerpadla pro čerpání závlahové vody napojení</t>
  </si>
  <si>
    <t>-121018553</t>
  </si>
  <si>
    <t>Čerpadlo pro čerpání závlahové vody montáž čerpadla pro čerpání závlahové vody ostatních typů napojení G 5/4"</t>
  </si>
  <si>
    <t>https://podminky.urs.cz/item/CS_URS_2025_01/899922192</t>
  </si>
  <si>
    <t>1"studna</t>
  </si>
  <si>
    <t>40</t>
  </si>
  <si>
    <t>8002</t>
  </si>
  <si>
    <t>Čerpadlo ponorné do nádrže</t>
  </si>
  <si>
    <t>-657266647</t>
  </si>
  <si>
    <t>41</t>
  </si>
  <si>
    <t>899922321</t>
  </si>
  <si>
    <t>D+M frekvenční měnič</t>
  </si>
  <si>
    <t>1324457040</t>
  </si>
  <si>
    <t>Příslušenství pro ovládání čerpadel frekvenční měnič pro čerpadla max 1,1 kW</t>
  </si>
  <si>
    <t>https://podminky.urs.cz/item/CS_URS_2025_01/899922321</t>
  </si>
  <si>
    <t>42</t>
  </si>
  <si>
    <t>899922335</t>
  </si>
  <si>
    <t>Plovákový hladinový spínač kabel délky 10 m</t>
  </si>
  <si>
    <t>-1491437464</t>
  </si>
  <si>
    <t>Příslušenství pro ovládání čerpadel plovákový spínač hladinový, kabel délky 10 m</t>
  </si>
  <si>
    <t>https://podminky.urs.cz/item/CS_URS_2025_01/899922335</t>
  </si>
  <si>
    <t>43</t>
  </si>
  <si>
    <t>899922345</t>
  </si>
  <si>
    <t>Ovládací skříň pro frekvenční měnič</t>
  </si>
  <si>
    <t>1977105154</t>
  </si>
  <si>
    <t>https://podminky.urs.cz/item/CS_URS_2025_01/899922345</t>
  </si>
  <si>
    <t>44</t>
  </si>
  <si>
    <t>899922503</t>
  </si>
  <si>
    <t>Montáž a nastavení řídicí jednotky závlahového systému napájené ze sítě v interiéru do 24 sekcí</t>
  </si>
  <si>
    <t>1141130068</t>
  </si>
  <si>
    <t>https://podminky.urs.cz/item/CS_URS_2025_01/899922503</t>
  </si>
  <si>
    <t>45</t>
  </si>
  <si>
    <t>40561068</t>
  </si>
  <si>
    <t>jednotka řídící pro 4-16 sekcí</t>
  </si>
  <si>
    <t>-412997279</t>
  </si>
  <si>
    <t>jednotka řídící pro 4-16 sekcí, pro vnitřní prostředí, ovládací napětí AC-24 V, součástí je transformátor 220 V</t>
  </si>
  <si>
    <t>46</t>
  </si>
  <si>
    <t>899922702</t>
  </si>
  <si>
    <t>Montáž senzoru srážek bezdrátového</t>
  </si>
  <si>
    <t>1329425585</t>
  </si>
  <si>
    <t>https://podminky.urs.cz/item/CS_URS_2025_01/899922702</t>
  </si>
  <si>
    <t>47</t>
  </si>
  <si>
    <t>40561072</t>
  </si>
  <si>
    <t>čidlo srážek bezdrátové s digitálním displejem s dosahem až 160m</t>
  </si>
  <si>
    <t>-1631727278</t>
  </si>
  <si>
    <t>48</t>
  </si>
  <si>
    <t>899923101</t>
  </si>
  <si>
    <t>Sestava pro zazimování závlahového systému</t>
  </si>
  <si>
    <t>-37805084</t>
  </si>
  <si>
    <t>Doplňky závlahového systému sestava pro zazimování</t>
  </si>
  <si>
    <t>https://podminky.urs.cz/item/CS_URS_2025_01/899923101</t>
  </si>
  <si>
    <t>49</t>
  </si>
  <si>
    <t>899924121</t>
  </si>
  <si>
    <t>Tlaková zkouška závlahového potrubí z LDPE nebo HDPE DN od 32 do DN 63</t>
  </si>
  <si>
    <t>-1008618269</t>
  </si>
  <si>
    <t>Tlaková zkouška závlahového potrubí z LDPE nebo HDPE od DN 32 do DN 63</t>
  </si>
  <si>
    <t>https://podminky.urs.cz/item/CS_URS_2025_01/899924121</t>
  </si>
  <si>
    <t>50</t>
  </si>
  <si>
    <t>899924202</t>
  </si>
  <si>
    <t>Zprovoznění a odzkoušení závlahy přes 500 m2 zavlažované plochy</t>
  </si>
  <si>
    <t>649324365</t>
  </si>
  <si>
    <t>https://podminky.urs.cz/item/CS_URS_2025_01/899924202</t>
  </si>
  <si>
    <t>51</t>
  </si>
  <si>
    <t>8004</t>
  </si>
  <si>
    <t xml:space="preserve">Nářadí pro montáž zavlažovacího systému </t>
  </si>
  <si>
    <t>kpl</t>
  </si>
  <si>
    <t>1548677773</t>
  </si>
  <si>
    <t>52</t>
  </si>
  <si>
    <t>998231511</t>
  </si>
  <si>
    <t>Přesun hmot pro závlahy vodorovně do 5000 m</t>
  </si>
  <si>
    <t>-1188049954</t>
  </si>
  <si>
    <t>Přesun hmot pro závlahy strojně dopravní vzdálenost do 5000 m</t>
  </si>
  <si>
    <t>https://podminky.urs.cz/item/CS_URS_2025_01/998231511</t>
  </si>
  <si>
    <t>PSV</t>
  </si>
  <si>
    <t>Práce a dodávky PSV</t>
  </si>
  <si>
    <t>722</t>
  </si>
  <si>
    <t>Zdravotechnika - vnitřní vodovod</t>
  </si>
  <si>
    <t>53</t>
  </si>
  <si>
    <t>722002</t>
  </si>
  <si>
    <t>Montáž ostatních armatur a tvarovek čerpací stanice</t>
  </si>
  <si>
    <t>1936669948</t>
  </si>
  <si>
    <t xml:space="preserve">D+M ostatních armatur a tvarovek </t>
  </si>
  <si>
    <t>54</t>
  </si>
  <si>
    <t>0ELY380005006</t>
  </si>
  <si>
    <t>přechodka PE-mosaz 50x2" přímá, vněj.závit,PN16</t>
  </si>
  <si>
    <t>144465471</t>
  </si>
  <si>
    <t>Přechodka PE-mosaz 50x2" přímá, vněj.závit,PN16</t>
  </si>
  <si>
    <t>55</t>
  </si>
  <si>
    <t>0ELY550B45003</t>
  </si>
  <si>
    <t>navrtávací pas PE PN16 50x1"</t>
  </si>
  <si>
    <t>1396880722</t>
  </si>
  <si>
    <t>56</t>
  </si>
  <si>
    <t>0ELY550B45003-R</t>
  </si>
  <si>
    <t>navrtávací pas PE PN16 50x2"</t>
  </si>
  <si>
    <t>1084750225</t>
  </si>
  <si>
    <t>57</t>
  </si>
  <si>
    <t>0ELY382050050</t>
  </si>
  <si>
    <t>koleno PE PN16 50</t>
  </si>
  <si>
    <t>16087221</t>
  </si>
  <si>
    <t>2"čerpací stanice</t>
  </si>
  <si>
    <t>58</t>
  </si>
  <si>
    <t>01705021_GW</t>
  </si>
  <si>
    <t>potrubí 50x3,0 PE100, SDR17, PN10, tyč (bal6m)</t>
  </si>
  <si>
    <t>1453862691</t>
  </si>
  <si>
    <t>Potrubí 50x3,0 PE100, SDR17, PN10, tyč (bal6m)</t>
  </si>
  <si>
    <t>3"čerpací stanice</t>
  </si>
  <si>
    <t>59</t>
  </si>
  <si>
    <t>722229106</t>
  </si>
  <si>
    <t>Montáž vodovodních armatur s jedním závitem G 2" ostatní typ</t>
  </si>
  <si>
    <t>84265581</t>
  </si>
  <si>
    <t>Armatury s jedním závitem montáž vodovodních armatur s jedním závitem ostatních typů G 2"</t>
  </si>
  <si>
    <t>https://podminky.urs.cz/item/CS_URS_2025_01/722229106</t>
  </si>
  <si>
    <t>2"ventilační šachtice</t>
  </si>
  <si>
    <t>60</t>
  </si>
  <si>
    <t>722001</t>
  </si>
  <si>
    <t xml:space="preserve">kulový ventil 2" </t>
  </si>
  <si>
    <t>-1366876309</t>
  </si>
  <si>
    <t>P</t>
  </si>
  <si>
    <t>Poznámka k položce:_x000d_
čerpací stanice</t>
  </si>
  <si>
    <t>61</t>
  </si>
  <si>
    <t>770874077</t>
  </si>
  <si>
    <t>62</t>
  </si>
  <si>
    <t>IT018099</t>
  </si>
  <si>
    <t>5-ti cestná armatura</t>
  </si>
  <si>
    <t>-1310817834</t>
  </si>
  <si>
    <t>63</t>
  </si>
  <si>
    <t>998722201</t>
  </si>
  <si>
    <t>Přesun hmot procentní pro vnitřní vodovod v objektech v do 6 m</t>
  </si>
  <si>
    <t>%</t>
  </si>
  <si>
    <t>-1273657695</t>
  </si>
  <si>
    <t>Přesun hmot pro vnitřní vodovod stanovený procentní sazbou (%) z ceny vodorovná dopravní vzdálenost do 50 m základní v objektech výšky do 6 m</t>
  </si>
  <si>
    <t>https://podminky.urs.cz/item/CS_URS_2025_01/998722201</t>
  </si>
  <si>
    <t>724</t>
  </si>
  <si>
    <t>Zdravotechnika - strojní vybavení</t>
  </si>
  <si>
    <t>64</t>
  </si>
  <si>
    <t>724231127</t>
  </si>
  <si>
    <t>Manometr boční 0-10bar, 1/2“</t>
  </si>
  <si>
    <t>893586769</t>
  </si>
  <si>
    <t>D+M měřící zařízení - manometr boční+snímač tlaku</t>
  </si>
  <si>
    <t>https://podminky.urs.cz/item/CS_URS_2025_01/724231127</t>
  </si>
  <si>
    <t>65</t>
  </si>
  <si>
    <t>724232117</t>
  </si>
  <si>
    <t>Tlakový spínač 0,20-0,35MPa</t>
  </si>
  <si>
    <t>-836447303</t>
  </si>
  <si>
    <t>https://podminky.urs.cz/item/CS_URS_2025_01/724232117</t>
  </si>
  <si>
    <t>66</t>
  </si>
  <si>
    <t>724234111</t>
  </si>
  <si>
    <t>Tlaková nádoba stojatá 10bar 60l</t>
  </si>
  <si>
    <t>397644663</t>
  </si>
  <si>
    <t>https://podminky.urs.cz/item/CS_URS_2025_01/724234111</t>
  </si>
  <si>
    <t>67</t>
  </si>
  <si>
    <t>741110242</t>
  </si>
  <si>
    <t>Montáž trubka pancéřová kovová ohebná D přes 16 do 29 mm uložená volně</t>
  </si>
  <si>
    <t>1694730288</t>
  </si>
  <si>
    <t>https://podminky.urs.cz/item/CS_URS_2025_01/741110242</t>
  </si>
  <si>
    <t>68</t>
  </si>
  <si>
    <t>34571022</t>
  </si>
  <si>
    <t>trubka pancéřová ohebná kovová D 23/28,9mm</t>
  </si>
  <si>
    <t>-1426455394</t>
  </si>
  <si>
    <t>69</t>
  </si>
  <si>
    <t>998724201</t>
  </si>
  <si>
    <t>Přesun hmot procentní pro strojní vybavení v objektech v do 6 m</t>
  </si>
  <si>
    <t>227011295</t>
  </si>
  <si>
    <t>Přesun hmot pro strojní vybavení stanovený procentní sazbou (%) z ceny vodorovná dopravní vzdálenost do 50 m základní v objektech výšky do 6 m</t>
  </si>
  <si>
    <t>https://podminky.urs.cz/item/CS_URS_2025_01/998724201</t>
  </si>
  <si>
    <t>741</t>
  </si>
  <si>
    <t>Elektroinstalace</t>
  </si>
  <si>
    <t>70</t>
  </si>
  <si>
    <t>741122219</t>
  </si>
  <si>
    <t>Montáž kabel Cu plný kulatý žíla 4x1,5 až 4 mm2 uložený volně (např. CYKY)</t>
  </si>
  <si>
    <t>774555925</t>
  </si>
  <si>
    <t>Montáž kabelů měděných bez ukončení uložených volně nebo v liště plných kulatých (např. CYKY) počtu a průřezu žil 4x1,5 až 2,5 mm2</t>
  </si>
  <si>
    <t>https://podminky.urs.cz/item/CS_URS_2025_01/741122219</t>
  </si>
  <si>
    <t>84"k postřikovačům</t>
  </si>
  <si>
    <t>71</t>
  </si>
  <si>
    <t>34111060</t>
  </si>
  <si>
    <t>kabel instalační jádro Cu plné izolace PVC plášť PVC 450/750V (CYKY) 4x1,5mm2</t>
  </si>
  <si>
    <t>-485102761</t>
  </si>
  <si>
    <t>84*1,1 'Přepočtené koeficientem množství</t>
  </si>
  <si>
    <t>72</t>
  </si>
  <si>
    <t>741122237</t>
  </si>
  <si>
    <t>Montáž kabel Cu plný kulatý žíla 7x1,5 až 2,5 mm2 uložený volně (např. CYKY)</t>
  </si>
  <si>
    <t>1801382056</t>
  </si>
  <si>
    <t>Montáž kabelů měděných bez ukončení uložených volně nebo v liště plných kulatých (např. CYKY) počtu a průřezu žil 7x1,5 až 2,5 mm2</t>
  </si>
  <si>
    <t>https://podminky.urs.cz/item/CS_URS_2025_01/741122237</t>
  </si>
  <si>
    <t>109+75+4+84+52+10"k postřikovačům</t>
  </si>
  <si>
    <t>73</t>
  </si>
  <si>
    <t>34111110</t>
  </si>
  <si>
    <t>kabel instalační jádro Cu plné izolace PVC plášť PVC 450/750V (CYKY) 7x1,5mm2</t>
  </si>
  <si>
    <t>201260663</t>
  </si>
  <si>
    <t>334*1,1 'Přepočtené koeficientem množství</t>
  </si>
  <si>
    <t>74</t>
  </si>
  <si>
    <t>741001</t>
  </si>
  <si>
    <t>D+M elektroinstalace čerpací stanice s napojením a vybavením rozvaděče</t>
  </si>
  <si>
    <t>-39483092</t>
  </si>
  <si>
    <t>75</t>
  </si>
  <si>
    <t>742002</t>
  </si>
  <si>
    <t>Zapojení čerpadel do elektroinstlace vč.napojení na ovládací jednotku</t>
  </si>
  <si>
    <t>-2052190240</t>
  </si>
  <si>
    <t>76</t>
  </si>
  <si>
    <t>998741201</t>
  </si>
  <si>
    <t>Přesun hmot procentní pro elektroinstalace v objektech v do 6 m</t>
  </si>
  <si>
    <t>1465711838</t>
  </si>
  <si>
    <t>Přesun hmot pro silnoproud stanovený procentní sazbou (%) z ceny vodorovná dopravní vzdálenost do 50 m základní v objektech výšky do 6 m</t>
  </si>
  <si>
    <t>https://podminky.urs.cz/item/CS_URS_2025_01/998741201</t>
  </si>
  <si>
    <t>Práce a dodávky M</t>
  </si>
  <si>
    <t>46-M</t>
  </si>
  <si>
    <t>Zemní práce při extr.mont.pracích</t>
  </si>
  <si>
    <t>77</t>
  </si>
  <si>
    <t>407409767</t>
  </si>
  <si>
    <t>418*0,4*0,35"k postřikovačům</t>
  </si>
  <si>
    <t>220*0,35*0,4"napojení EI stáv.rozvaděč-čerpací stanice</t>
  </si>
  <si>
    <t>78</t>
  </si>
  <si>
    <t>460010023</t>
  </si>
  <si>
    <t>Vytyčení trasy vedení kabelového podzemního v terénu volném</t>
  </si>
  <si>
    <t>km</t>
  </si>
  <si>
    <t>-1519002797</t>
  </si>
  <si>
    <t>Vytyčení trasy vedení kabelového (podzemního) ve volném terénu</t>
  </si>
  <si>
    <t>https://podminky.urs.cz/item/CS_URS_2025_01/460010023</t>
  </si>
  <si>
    <t>418"k postřikovačům</t>
  </si>
  <si>
    <t>220"napojení EI stáv.rozvaděč-čerpací stanice</t>
  </si>
  <si>
    <t>638*0,001 'Přepočtené koeficientem množství</t>
  </si>
  <si>
    <t>79</t>
  </si>
  <si>
    <t>460171172</t>
  </si>
  <si>
    <t>Hloubení kabelových nezapažených rýh strojně š 35 cm hl 80 cm v hornině tř I skupiny 3</t>
  </si>
  <si>
    <t>86485085</t>
  </si>
  <si>
    <t>Hloubení kabelových rýh strojně včetně urovnání dna s přemístěním výkopku do vzdálenosti 3 m od okraje jámy nebo s naložením na dopravní prostředek šířky 35 cm hloubky 80 cm v hornině třídy těžitelnosti I skupiny 3</t>
  </si>
  <si>
    <t>https://podminky.urs.cz/item/CS_URS_2025_01/460171172</t>
  </si>
  <si>
    <t>84+334"k postřikovačům</t>
  </si>
  <si>
    <t>80</t>
  </si>
  <si>
    <t>460341112</t>
  </si>
  <si>
    <t>Vodorovné přemístění horniny jakékoliv třídy dopravními prostředky při elektromontážích přes 50 do 500 m</t>
  </si>
  <si>
    <t>-1677881339</t>
  </si>
  <si>
    <t>Vodorovné přemístění (odvoz) horniny dopravními prostředky včetně složení, bez naložení a rozprostření jakékoliv třídy, na vzdálenost přes 50 do 500 m</t>
  </si>
  <si>
    <t>https://podminky.urs.cz/item/CS_URS_2025_01/460341112</t>
  </si>
  <si>
    <t>418*0,3*0,35"k postřikovačům</t>
  </si>
  <si>
    <t>220*0,35*0,3"napojení EI stáv.rozvaděč-čerpací stanice</t>
  </si>
  <si>
    <t>81</t>
  </si>
  <si>
    <t>460341113</t>
  </si>
  <si>
    <t>Vodorovné přemístění horniny jakékoliv třídy dopravními prostředky při elektromontážích přes 500 do 1000 m</t>
  </si>
  <si>
    <t>1652900590</t>
  </si>
  <si>
    <t>Vodorovné přemístění (odvoz) horniny dopravními prostředky včetně složení, bez naložení a rozprostření jakékoliv třídy, na vzdálenost přes 500 do 1000 m</t>
  </si>
  <si>
    <t>https://podminky.urs.cz/item/CS_URS_2025_01/460341113</t>
  </si>
  <si>
    <t>"na skládku</t>
  </si>
  <si>
    <t>82</t>
  </si>
  <si>
    <t>460341121</t>
  </si>
  <si>
    <t>Příplatek k vodorovnému přemístění horniny dopravními prostředky při elektromontážích za každých dalších i započatých 1000 m</t>
  </si>
  <si>
    <t>-878454597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</si>
  <si>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</si>
  <si>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https://podminky.urs.cz/item/CS_URS_2025_01/460341121</t>
  </si>
  <si>
    <t>89,32*9 'Přepočtené koeficientem množství</t>
  </si>
  <si>
    <t>83</t>
  </si>
  <si>
    <t>460361121</t>
  </si>
  <si>
    <t>Poplatek za uložení zeminy na recyklační skládce (skládkovné) kód odpadu 17 05 04</t>
  </si>
  <si>
    <t>132630757</t>
  </si>
  <si>
    <t>Poplatek (skládkovné) za uložení zeminy na recyklační skládce zatříděné do Katalogu odpadů pod kódem 17 05 04</t>
  </si>
  <si>
    <t>https://podminky.urs.cz/item/CS_URS_2025_01/460361121</t>
  </si>
  <si>
    <t>89,32*1,8 'Přepočtené koeficientem množství</t>
  </si>
  <si>
    <t>84</t>
  </si>
  <si>
    <t>460371121</t>
  </si>
  <si>
    <t>Naložení výkopku při elektromontážích strojně z hornin třídy I skupiny 1 až 3</t>
  </si>
  <si>
    <t>-987012913</t>
  </si>
  <si>
    <t>Naložení výkopku strojně z hornin třídy těžitelnosti I skupiny 1 až 3</t>
  </si>
  <si>
    <t>https://podminky.urs.cz/item/CS_URS_2025_01/460371121</t>
  </si>
  <si>
    <t>638*0,8*0,35"přebytečná zemina na skládku</t>
  </si>
  <si>
    <t>85</t>
  </si>
  <si>
    <t>460451132</t>
  </si>
  <si>
    <t>Zásyp kabelových rýh strojně se zhutněním š 35 cm hl 30 cm z horniny tř I skupiny 3</t>
  </si>
  <si>
    <t>-2062382361</t>
  </si>
  <si>
    <t>Zásyp kabelových rýh strojně s přemístěním sypaniny ze vzdálenosti do 10 m, s uložením výkopku ve vrstvách včetně zhutnění a urovnání povrchu šířky 35 cm hloubky 30 cm z horniny třídy těžitelnosti I skupiny 3</t>
  </si>
  <si>
    <t>https://podminky.urs.cz/item/CS_URS_2025_01/460451132</t>
  </si>
  <si>
    <t>86</t>
  </si>
  <si>
    <t>256</t>
  </si>
  <si>
    <t>-517982894</t>
  </si>
  <si>
    <t>418*0,3*0,35</t>
  </si>
  <si>
    <t>220*0,35*0,3</t>
  </si>
  <si>
    <t>66,99*2 'Přepočtené koeficientem množství</t>
  </si>
  <si>
    <t>87</t>
  </si>
  <si>
    <t>460451142</t>
  </si>
  <si>
    <t>Zásyp kabelových rýh strojně se zhutněním š 35 cm hl 40 cm z horniny tř I skupiny 3</t>
  </si>
  <si>
    <t>-1487978516</t>
  </si>
  <si>
    <t>Zásyp kabelových rýh strojně s přemístěním sypaniny ze vzdálenosti do 10 m, s uložením výkopku ve vrstvách včetně zhutnění a urovnání povrchu šířky 35 cm hloubky 40 cm z horniny třídy těžitelnosti I skupiny 3</t>
  </si>
  <si>
    <t>https://podminky.urs.cz/item/CS_URS_2025_01/460451142</t>
  </si>
  <si>
    <t xml:space="preserve">418"zpětný zásyp EI </t>
  </si>
  <si>
    <t>220</t>
  </si>
  <si>
    <t>88</t>
  </si>
  <si>
    <t>460661111</t>
  </si>
  <si>
    <t>Kabelové lože z písku pro kabely nn bez zakrytí š lože do 35 cm</t>
  </si>
  <si>
    <t>-1572711131</t>
  </si>
  <si>
    <t>Kabelové lože z písku včetně podsypu, zhutnění a urovnání povrchu pro kabely nn bez zakrytí, šířky do 35 cm</t>
  </si>
  <si>
    <t>https://podminky.urs.cz/item/CS_URS_2025_01/460661111</t>
  </si>
  <si>
    <t>638"lože EI kabelu</t>
  </si>
  <si>
    <t>89</t>
  </si>
  <si>
    <t>460671112</t>
  </si>
  <si>
    <t>Výstražná fólie pro krytí kabelů šířky přes 20 do 25 cm</t>
  </si>
  <si>
    <t>-55212018</t>
  </si>
  <si>
    <t>Výstražné prvky pro krytí kabelů včetně vyrovnání povrchu rýhy, rozvinutí a uložení fólie, šířky přes 20 do 25 cm</t>
  </si>
  <si>
    <t>https://podminky.urs.cz/item/CS_URS_2025_01/460671112</t>
  </si>
  <si>
    <t>90</t>
  </si>
  <si>
    <t>469981111</t>
  </si>
  <si>
    <t>Přesun hmot pro pomocné stavební práce při elektromotážích</t>
  </si>
  <si>
    <t>-1296228140</t>
  </si>
  <si>
    <t>Přesun hmot pro pomocné stavební práce při elektromontážích dopravní vzdálenost do 1 000 m</t>
  </si>
  <si>
    <t>https://podminky.urs.cz/item/CS_URS_2025_01/469981111</t>
  </si>
  <si>
    <t>91</t>
  </si>
  <si>
    <t xml:space="preserve">Vyčištění a zprovoznění stáv.studny studny </t>
  </si>
  <si>
    <t>-490212800</t>
  </si>
  <si>
    <t>92</t>
  </si>
  <si>
    <t>ost006</t>
  </si>
  <si>
    <t>D+M zázemí pro čerpací stanici (dřevěná chata dle PD)</t>
  </si>
  <si>
    <t>362353389</t>
  </si>
  <si>
    <t>04 - OSVĚTLENÍ</t>
  </si>
  <si>
    <t xml:space="preserve">    741 - Elektroinstalace - silnoproud</t>
  </si>
  <si>
    <t xml:space="preserve">    21-M - Elektromontáže</t>
  </si>
  <si>
    <t>133251102</t>
  </si>
  <si>
    <t>Hloubení šachet nezapažených v hornině třídy těžitelnosti I skupiny 3 objem do 50 m3</t>
  </si>
  <si>
    <t>1493700309</t>
  </si>
  <si>
    <t>Hloubení nezapažených šachet strojně v hornině třídy těžitelnosti I skupiny 3 přes 20 do 50 m3</t>
  </si>
  <si>
    <t>https://podminky.urs.cz/item/CS_URS_2023_01/133251102</t>
  </si>
  <si>
    <t>1,5*1,5*2*4"sloupy osvětlení</t>
  </si>
  <si>
    <t>-223399265</t>
  </si>
  <si>
    <t>https://podminky.urs.cz/item/CS_URS_2024_01/162351103</t>
  </si>
  <si>
    <t>-968632729</t>
  </si>
  <si>
    <t>https://podminky.urs.cz/item/CS_URS_2024_02/162751117</t>
  </si>
  <si>
    <t>167151101</t>
  </si>
  <si>
    <t>Nakládání výkopku z hornin třídy těžitelnosti I skupiny 1 až 3 do 100 m3</t>
  </si>
  <si>
    <t>187522814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</si>
  <si>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</si>
  <si>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</si>
  <si>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-1256109270</t>
  </si>
  <si>
    <t>https://podminky.urs.cz/item/CS_URS_2024_02/171201231</t>
  </si>
  <si>
    <t>18*1,8 'Přepočtené koeficientem množství</t>
  </si>
  <si>
    <t>840155852</t>
  </si>
  <si>
    <t>https://podminky.urs.cz/item/CS_URS_2024_02/171251201</t>
  </si>
  <si>
    <t>275313811</t>
  </si>
  <si>
    <t>Základové patky z betonu tř. C 25/30</t>
  </si>
  <si>
    <t>-459520923</t>
  </si>
  <si>
    <t>Základy z betonu prostého patky a bloky z betonu kamenem neprokládaného tř. C 25/30</t>
  </si>
  <si>
    <t>https://podminky.urs.cz/item/CS_URS_2023_01/275313811</t>
  </si>
  <si>
    <t>-792589806</t>
  </si>
  <si>
    <t>https://podminky.urs.cz/item/CS_URS_2024_02/275351121</t>
  </si>
  <si>
    <t>1,5*4*2*4"sloupy osvětlení</t>
  </si>
  <si>
    <t>1041648935</t>
  </si>
  <si>
    <t>https://podminky.urs.cz/item/CS_URS_2024_02/275351122</t>
  </si>
  <si>
    <t>998011001</t>
  </si>
  <si>
    <t>Přesun hmot pro budovy zděné v do 6 m</t>
  </si>
  <si>
    <t>-811091568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</si>
  <si>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</si>
  <si>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https://podminky.urs.cz/item/CS_URS_2023_01/998011001</t>
  </si>
  <si>
    <t>Elektroinstalace - silnoproud</t>
  </si>
  <si>
    <t>741122232</t>
  </si>
  <si>
    <t>Montáž kabel Cu plný kulatý žíla 5x4 až 6 mm2 uložený volně (např. CYKY)</t>
  </si>
  <si>
    <t>-1853446049</t>
  </si>
  <si>
    <t>Montáž kabelů měděných bez ukončení uložených volně nebo v liště plných kulatých (např. CYKY) počtu a průřezu žil 5x4 až 6 mm2</t>
  </si>
  <si>
    <t>https://podminky.urs.cz/item/CS_URS_2025_01/741122232</t>
  </si>
  <si>
    <t>279"kabel pro osvětlení</t>
  </si>
  <si>
    <t>10.049.643-R</t>
  </si>
  <si>
    <t>CYKY-J 5Cx6</t>
  </si>
  <si>
    <t>-1962872702</t>
  </si>
  <si>
    <t>279*1,1 'Přepočtené koeficientem množství</t>
  </si>
  <si>
    <t>21-M</t>
  </si>
  <si>
    <t>Elektromontáže</t>
  </si>
  <si>
    <t>21002</t>
  </si>
  <si>
    <t>D+M svítidel LED</t>
  </si>
  <si>
    <t>264997098</t>
  </si>
  <si>
    <t>D+M svítidel 1800W LED</t>
  </si>
  <si>
    <t>21003</t>
  </si>
  <si>
    <t>D+M rozvaděč elektro, vystrojený pro osvětlení sportoviště,zákl.patka,zemní práce</t>
  </si>
  <si>
    <t>1694626726</t>
  </si>
  <si>
    <t>21005</t>
  </si>
  <si>
    <t>Vnitřní rozvody sloupů osvětlení vč.napojení</t>
  </si>
  <si>
    <t>-1957012466</t>
  </si>
  <si>
    <t>210204012</t>
  </si>
  <si>
    <t>Montáž stožárů osvětlení ocelových samostatně stojících délky přes 12 do 18 m</t>
  </si>
  <si>
    <t>-2107081550</t>
  </si>
  <si>
    <t>Montáž stožárů osvětlení ocelových samostatně stojících, délky přes 12 do 18 m</t>
  </si>
  <si>
    <t>https://podminky.urs.cz/item/CS_URS_2023_01/210204012</t>
  </si>
  <si>
    <t>21001</t>
  </si>
  <si>
    <t>Stožár pro osvětlení v.16m nad UT vč.výložníku (4ks svítidel), povrch.úprava</t>
  </si>
  <si>
    <t>289702360</t>
  </si>
  <si>
    <t>210204106</t>
  </si>
  <si>
    <t>Montáž výložníků osvětlení dvouramenných sloupových hmotnosti přes 70 kg</t>
  </si>
  <si>
    <t>1869996041</t>
  </si>
  <si>
    <t>Montáž výložníků osvětlení dvouramenných sloupových, hmotnosti přes 70 kg</t>
  </si>
  <si>
    <t>https://podminky.urs.cz/item/CS_URS_2024_01/210204106</t>
  </si>
  <si>
    <t>210220002</t>
  </si>
  <si>
    <t>Montáž uzemňovacích vedení vodičů FeZn pomocí svorek na povrchu drátem nebo lanem do průměru 10 mm</t>
  </si>
  <si>
    <t>137941726</t>
  </si>
  <si>
    <t>Montáž uzemňovacího vedení s upevněním, propojením a připojením pomocí svorek na povrchu vodičů FeZn drátem nebo lanem průměru do 10 mm</t>
  </si>
  <si>
    <t>https://podminky.urs.cz/item/CS_URS_2025_01/210220002</t>
  </si>
  <si>
    <t>35441073</t>
  </si>
  <si>
    <t>drát D 10mm FeZn</t>
  </si>
  <si>
    <t>128</t>
  </si>
  <si>
    <t>1296513910</t>
  </si>
  <si>
    <t>171251201.1</t>
  </si>
  <si>
    <t>-1908094176</t>
  </si>
  <si>
    <t>https://podminky.urs.cz/item/CS_URS_2025_01/171251201.1</t>
  </si>
  <si>
    <t>-715723094</t>
  </si>
  <si>
    <t>100+100+77+2"kabel pro osvětlení</t>
  </si>
  <si>
    <t>279*0,001 'Přepočtené koeficientem množství</t>
  </si>
  <si>
    <t>-276697526</t>
  </si>
  <si>
    <t>-1497771188</t>
  </si>
  <si>
    <t>279*0,35*0,8"kabel pro osvětlení</t>
  </si>
  <si>
    <t>-695952229</t>
  </si>
  <si>
    <t>279*0,35*0,4"kabel pro osvětlení</t>
  </si>
  <si>
    <t>-1817272529</t>
  </si>
  <si>
    <t>39,06*9 'Přepočtené koeficientem množství</t>
  </si>
  <si>
    <t>-905041068</t>
  </si>
  <si>
    <t>39,06*1,8 'Přepočtené koeficientem množství</t>
  </si>
  <si>
    <t>-347527052</t>
  </si>
  <si>
    <t>279*0,35*0,8"mezideponie</t>
  </si>
  <si>
    <t>144800545</t>
  </si>
  <si>
    <t>58341341.1</t>
  </si>
  <si>
    <t>1267410681</t>
  </si>
  <si>
    <t>279*0,35*0,3"kabel pro osvětlení</t>
  </si>
  <si>
    <t>29,295*2 'Přepočtené koeficientem množství</t>
  </si>
  <si>
    <t>1024508055</t>
  </si>
  <si>
    <t>-1843486345</t>
  </si>
  <si>
    <t>297549759</t>
  </si>
  <si>
    <t>460791212</t>
  </si>
  <si>
    <t>Montáž trubek ochranných plastových uložených volně do rýhy ohebných přes 32 do 50 mm</t>
  </si>
  <si>
    <t>-862873477</t>
  </si>
  <si>
    <t>Montáž trubek ochranných uložených volně do rýhy plastových ohebných, vnitřního průměru přes 32 do 50 mm</t>
  </si>
  <si>
    <t>https://podminky.urs.cz/item/CS_URS_2025_01/460791212</t>
  </si>
  <si>
    <t>34571351</t>
  </si>
  <si>
    <t>trubka elektroinstalační ohebná dvouplášťová korugovaná HDPE (chránička) D 40/50mm</t>
  </si>
  <si>
    <t>-1138488206</t>
  </si>
  <si>
    <t>279*1,05 'Přepočtené koeficientem množství</t>
  </si>
  <si>
    <t>-1649676608</t>
  </si>
  <si>
    <t>05 - VEDLEJŠÍ ROZPOČTOVÉ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</si>
  <si>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</si>
  <si>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</si>
  <si>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</si>
  <si>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</si>
  <si>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</si>
  <si>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</si>
  <si>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Další náklady na pracovníky</t>
  </si>
  <si>
    <t>VRN</t>
  </si>
  <si>
    <t>Vedlejší rozpočtové náklady</t>
  </si>
  <si>
    <t>VRN1</t>
  </si>
  <si>
    <t>Průzkumné, zeměměřičské a projektové práce</t>
  </si>
  <si>
    <t>010001000</t>
  </si>
  <si>
    <t>1024</t>
  </si>
  <si>
    <t>385633449</t>
  </si>
  <si>
    <t>https://podminky.urs.cz/item/CS_URS_2025_01/010001000</t>
  </si>
  <si>
    <t>VRN3</t>
  </si>
  <si>
    <t>Zařízení staveniště</t>
  </si>
  <si>
    <t>030001000</t>
  </si>
  <si>
    <t>-487497755</t>
  </si>
  <si>
    <t>https://podminky.urs.cz/item/CS_URS_2025_01/030001000</t>
  </si>
  <si>
    <t>VRN4</t>
  </si>
  <si>
    <t>Inženýrská činnost</t>
  </si>
  <si>
    <t>045303000</t>
  </si>
  <si>
    <t>Koordinační činnost</t>
  </si>
  <si>
    <t>-1231889479</t>
  </si>
  <si>
    <t>https://podminky.urs.cz/item/CS_URS_2025_01/045303000</t>
  </si>
  <si>
    <t>VRN6</t>
  </si>
  <si>
    <t>Územní vlivy</t>
  </si>
  <si>
    <t>065103000</t>
  </si>
  <si>
    <t>Mimostaveništní doprava materiálů a výrobků</t>
  </si>
  <si>
    <t>203287970</t>
  </si>
  <si>
    <t>https://podminky.urs.cz/item/CS_URS_2025_01/065103000</t>
  </si>
  <si>
    <t>065203000</t>
  </si>
  <si>
    <t>Mimostaveništní doprava strojů</t>
  </si>
  <si>
    <t>-796884073</t>
  </si>
  <si>
    <t>https://podminky.urs.cz/item/CS_URS_2025_01/065203000</t>
  </si>
  <si>
    <t>VRN7</t>
  </si>
  <si>
    <t>Provozní vlivy</t>
  </si>
  <si>
    <t>070001000</t>
  </si>
  <si>
    <t>1432791895</t>
  </si>
  <si>
    <t>https://podminky.urs.cz/item/CS_URS_2025_01/070001000</t>
  </si>
  <si>
    <t>VRN8</t>
  </si>
  <si>
    <t>Další náklady na pracovníky</t>
  </si>
  <si>
    <t>081103000</t>
  </si>
  <si>
    <t>Denní doprava pracovníků na pracoviště</t>
  </si>
  <si>
    <t>-1993572129</t>
  </si>
  <si>
    <t>https://podminky.urs.cz/item/CS_URS_2025_01/081103000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</si>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</sst>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1151123" TargetMode="External" /><Relationship Id="rId2" Type="http://schemas.openxmlformats.org/officeDocument/2006/relationships/hyperlink" Target="https://podminky.urs.cz/item/CS_URS_2025_01/122251105" TargetMode="External" /><Relationship Id="rId3" Type="http://schemas.openxmlformats.org/officeDocument/2006/relationships/hyperlink" Target="https://podminky.urs.cz/item/CS_URS_2025_01/133251101" TargetMode="External" /><Relationship Id="rId4" Type="http://schemas.openxmlformats.org/officeDocument/2006/relationships/hyperlink" Target="https://podminky.urs.cz/item/CS_URS_2025_01/162351103" TargetMode="External" /><Relationship Id="rId5" Type="http://schemas.openxmlformats.org/officeDocument/2006/relationships/hyperlink" Target="https://podminky.urs.cz/item/CS_URS_2025_01/162751117" TargetMode="External" /><Relationship Id="rId6" Type="http://schemas.openxmlformats.org/officeDocument/2006/relationships/hyperlink" Target="https://podminky.urs.cz/item/CS_URS_2025_01/167151111" TargetMode="External" /><Relationship Id="rId7" Type="http://schemas.openxmlformats.org/officeDocument/2006/relationships/hyperlink" Target="https://podminky.urs.cz/item/CS_URS_2025_01/171201231" TargetMode="External" /><Relationship Id="rId8" Type="http://schemas.openxmlformats.org/officeDocument/2006/relationships/hyperlink" Target="https://podminky.urs.cz/item/CS_URS_2025_01/171251201" TargetMode="External" /><Relationship Id="rId9" Type="http://schemas.openxmlformats.org/officeDocument/2006/relationships/hyperlink" Target="https://podminky.urs.cz/item/CS_URS_2025_01/181351113" TargetMode="External" /><Relationship Id="rId10" Type="http://schemas.openxmlformats.org/officeDocument/2006/relationships/hyperlink" Target="https://podminky.urs.cz/item/CS_URS_2025_01/181411131" TargetMode="External" /><Relationship Id="rId11" Type="http://schemas.openxmlformats.org/officeDocument/2006/relationships/hyperlink" Target="https://podminky.urs.cz/item/CS_URS_2025_01/181951112" TargetMode="External" /><Relationship Id="rId12" Type="http://schemas.openxmlformats.org/officeDocument/2006/relationships/hyperlink" Target="https://podminky.urs.cz/item/CS_URS_2025_01/275313711" TargetMode="External" /><Relationship Id="rId13" Type="http://schemas.openxmlformats.org/officeDocument/2006/relationships/hyperlink" Target="https://podminky.urs.cz/item/CS_URS_2025_01/275351121" TargetMode="External" /><Relationship Id="rId14" Type="http://schemas.openxmlformats.org/officeDocument/2006/relationships/hyperlink" Target="https://podminky.urs.cz/item/CS_URS_2025_01/275351122" TargetMode="External" /><Relationship Id="rId15" Type="http://schemas.openxmlformats.org/officeDocument/2006/relationships/hyperlink" Target="https://podminky.urs.cz/item/CS_URS_2025_01/564710112" TargetMode="External" /><Relationship Id="rId16" Type="http://schemas.openxmlformats.org/officeDocument/2006/relationships/hyperlink" Target="https://podminky.urs.cz/item/CS_URS_2025_01/564751114" TargetMode="External" /><Relationship Id="rId17" Type="http://schemas.openxmlformats.org/officeDocument/2006/relationships/hyperlink" Target="https://podminky.urs.cz/item/CS_URS_2025_01/589181112" TargetMode="External" /><Relationship Id="rId18" Type="http://schemas.openxmlformats.org/officeDocument/2006/relationships/hyperlink" Target="https://podminky.urs.cz/item/CS_URS_2025_01/589811121" TargetMode="External" /><Relationship Id="rId19" Type="http://schemas.openxmlformats.org/officeDocument/2006/relationships/hyperlink" Target="https://podminky.urs.cz/item/CS_URS_2025_01/916232111" TargetMode="External" /><Relationship Id="rId20" Type="http://schemas.openxmlformats.org/officeDocument/2006/relationships/hyperlink" Target="https://podminky.urs.cz/item/CS_URS_2025_01/998222012" TargetMode="External" /><Relationship Id="rId2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51103" TargetMode="External" /><Relationship Id="rId2" Type="http://schemas.openxmlformats.org/officeDocument/2006/relationships/hyperlink" Target="https://podminky.urs.cz/item/CS_URS_2025_01/132251102" TargetMode="External" /><Relationship Id="rId3" Type="http://schemas.openxmlformats.org/officeDocument/2006/relationships/hyperlink" Target="https://podminky.urs.cz/item/CS_URS_2025_01/162351103" TargetMode="External" /><Relationship Id="rId4" Type="http://schemas.openxmlformats.org/officeDocument/2006/relationships/hyperlink" Target="https://podminky.urs.cz/item/CS_URS_2025_01/162751117" TargetMode="External" /><Relationship Id="rId5" Type="http://schemas.openxmlformats.org/officeDocument/2006/relationships/hyperlink" Target="https://podminky.urs.cz/item/CS_URS_2025_01/167151111" TargetMode="External" /><Relationship Id="rId6" Type="http://schemas.openxmlformats.org/officeDocument/2006/relationships/hyperlink" Target="https://podminky.urs.cz/item/CS_URS_2025_01/171201231" TargetMode="External" /><Relationship Id="rId7" Type="http://schemas.openxmlformats.org/officeDocument/2006/relationships/hyperlink" Target="https://podminky.urs.cz/item/CS_URS_2025_01/171251201" TargetMode="External" /><Relationship Id="rId8" Type="http://schemas.openxmlformats.org/officeDocument/2006/relationships/hyperlink" Target="https://podminky.urs.cz/item/CS_URS_2025_01/174151101" TargetMode="External" /><Relationship Id="rId9" Type="http://schemas.openxmlformats.org/officeDocument/2006/relationships/hyperlink" Target="https://podminky.urs.cz/item/CS_URS_2025_01/211571121" TargetMode="External" /><Relationship Id="rId10" Type="http://schemas.openxmlformats.org/officeDocument/2006/relationships/hyperlink" Target="https://podminky.urs.cz/item/CS_URS_2025_01/212755214" TargetMode="External" /><Relationship Id="rId11" Type="http://schemas.openxmlformats.org/officeDocument/2006/relationships/hyperlink" Target="https://podminky.urs.cz/item/CS_URS_2025_01/212755216" TargetMode="External" /><Relationship Id="rId12" Type="http://schemas.openxmlformats.org/officeDocument/2006/relationships/hyperlink" Target="https://podminky.urs.cz/item/CS_URS_2025_01/213141111" TargetMode="External" /><Relationship Id="rId13" Type="http://schemas.openxmlformats.org/officeDocument/2006/relationships/hyperlink" Target="https://podminky.urs.cz/item/CS_URS_2025_01/895270012" TargetMode="External" /><Relationship Id="rId14" Type="http://schemas.openxmlformats.org/officeDocument/2006/relationships/hyperlink" Target="https://podminky.urs.cz/item/CS_URS_2025_01/895270051" TargetMode="External" /><Relationship Id="rId15" Type="http://schemas.openxmlformats.org/officeDocument/2006/relationships/hyperlink" Target="https://podminky.urs.cz/item/CS_URS_2025_01/998222012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1" TargetMode="External" /><Relationship Id="rId2" Type="http://schemas.openxmlformats.org/officeDocument/2006/relationships/hyperlink" Target="https://podminky.urs.cz/item/CS_URS_2025_01/132153411" TargetMode="External" /><Relationship Id="rId3" Type="http://schemas.openxmlformats.org/officeDocument/2006/relationships/hyperlink" Target="https://podminky.urs.cz/item/CS_URS_2025_01/132251104" TargetMode="External" /><Relationship Id="rId4" Type="http://schemas.openxmlformats.org/officeDocument/2006/relationships/hyperlink" Target="https://podminky.urs.cz/item/CS_URS_2025_01/162351103" TargetMode="External" /><Relationship Id="rId5" Type="http://schemas.openxmlformats.org/officeDocument/2006/relationships/hyperlink" Target="https://podminky.urs.cz/item/CS_URS_2025_01/162751117" TargetMode="External" /><Relationship Id="rId6" Type="http://schemas.openxmlformats.org/officeDocument/2006/relationships/hyperlink" Target="https://podminky.urs.cz/item/CS_URS_2025_01/167151111" TargetMode="External" /><Relationship Id="rId7" Type="http://schemas.openxmlformats.org/officeDocument/2006/relationships/hyperlink" Target="https://podminky.urs.cz/item/CS_URS_2025_01/171201231" TargetMode="External" /><Relationship Id="rId8" Type="http://schemas.openxmlformats.org/officeDocument/2006/relationships/hyperlink" Target="https://podminky.urs.cz/item/CS_URS_2025_01/171251201" TargetMode="External" /><Relationship Id="rId9" Type="http://schemas.openxmlformats.org/officeDocument/2006/relationships/hyperlink" Target="https://podminky.urs.cz/item/CS_URS_2025_01/174151101" TargetMode="External" /><Relationship Id="rId10" Type="http://schemas.openxmlformats.org/officeDocument/2006/relationships/hyperlink" Target="https://podminky.urs.cz/item/CS_URS_2025_01/175151101" TargetMode="External" /><Relationship Id="rId11" Type="http://schemas.openxmlformats.org/officeDocument/2006/relationships/hyperlink" Target="https://podminky.urs.cz/item/CS_URS_2025_01/271542211" TargetMode="External" /><Relationship Id="rId12" Type="http://schemas.openxmlformats.org/officeDocument/2006/relationships/hyperlink" Target="https://podminky.urs.cz/item/CS_URS_2025_01/273321411" TargetMode="External" /><Relationship Id="rId13" Type="http://schemas.openxmlformats.org/officeDocument/2006/relationships/hyperlink" Target="https://podminky.urs.cz/item/CS_URS_2025_01/273351121" TargetMode="External" /><Relationship Id="rId14" Type="http://schemas.openxmlformats.org/officeDocument/2006/relationships/hyperlink" Target="https://podminky.urs.cz/item/CS_URS_2025_01/273351122" TargetMode="External" /><Relationship Id="rId15" Type="http://schemas.openxmlformats.org/officeDocument/2006/relationships/hyperlink" Target="https://podminky.urs.cz/item/CS_URS_2025_01/273362021" TargetMode="External" /><Relationship Id="rId16" Type="http://schemas.openxmlformats.org/officeDocument/2006/relationships/hyperlink" Target="https://podminky.urs.cz/item/CS_URS_2025_01/451572111" TargetMode="External" /><Relationship Id="rId17" Type="http://schemas.openxmlformats.org/officeDocument/2006/relationships/hyperlink" Target="https://podminky.urs.cz/item/CS_URS_2025_01/871171141" TargetMode="External" /><Relationship Id="rId18" Type="http://schemas.openxmlformats.org/officeDocument/2006/relationships/hyperlink" Target="https://podminky.urs.cz/item/CS_URS_2025_01/871222201" TargetMode="External" /><Relationship Id="rId19" Type="http://schemas.openxmlformats.org/officeDocument/2006/relationships/hyperlink" Target="https://podminky.urs.cz/item/CS_URS_2025_01/877211113" TargetMode="External" /><Relationship Id="rId20" Type="http://schemas.openxmlformats.org/officeDocument/2006/relationships/hyperlink" Target="https://podminky.urs.cz/item/CS_URS_2025_01/877211123" TargetMode="External" /><Relationship Id="rId21" Type="http://schemas.openxmlformats.org/officeDocument/2006/relationships/hyperlink" Target="https://podminky.urs.cz/item/CS_URS_2025_01/877221301" TargetMode="External" /><Relationship Id="rId22" Type="http://schemas.openxmlformats.org/officeDocument/2006/relationships/hyperlink" Target="https://podminky.urs.cz/item/CS_URS_2025_01/879311303" TargetMode="External" /><Relationship Id="rId23" Type="http://schemas.openxmlformats.org/officeDocument/2006/relationships/hyperlink" Target="https://podminky.urs.cz/item/CS_URS_2025_01/891215321" TargetMode="External" /><Relationship Id="rId24" Type="http://schemas.openxmlformats.org/officeDocument/2006/relationships/hyperlink" Target="https://podminky.urs.cz/item/CS_URS_2025_01/892241111" TargetMode="External" /><Relationship Id="rId25" Type="http://schemas.openxmlformats.org/officeDocument/2006/relationships/hyperlink" Target="https://podminky.urs.cz/item/CS_URS_2025_01/893812216" TargetMode="External" /><Relationship Id="rId26" Type="http://schemas.openxmlformats.org/officeDocument/2006/relationships/hyperlink" Target="https://podminky.urs.cz/item/CS_URS_2025_01/899722112" TargetMode="External" /><Relationship Id="rId27" Type="http://schemas.openxmlformats.org/officeDocument/2006/relationships/hyperlink" Target="https://podminky.urs.cz/item/CS_URS_2025_01/899921149" TargetMode="External" /><Relationship Id="rId28" Type="http://schemas.openxmlformats.org/officeDocument/2006/relationships/hyperlink" Target="https://podminky.urs.cz/item/CS_URS_2025_01/899922192" TargetMode="External" /><Relationship Id="rId29" Type="http://schemas.openxmlformats.org/officeDocument/2006/relationships/hyperlink" Target="https://podminky.urs.cz/item/CS_URS_2025_01/899922321" TargetMode="External" /><Relationship Id="rId30" Type="http://schemas.openxmlformats.org/officeDocument/2006/relationships/hyperlink" Target="https://podminky.urs.cz/item/CS_URS_2025_01/899922335" TargetMode="External" /><Relationship Id="rId31" Type="http://schemas.openxmlformats.org/officeDocument/2006/relationships/hyperlink" Target="https://podminky.urs.cz/item/CS_URS_2025_01/899922345" TargetMode="External" /><Relationship Id="rId32" Type="http://schemas.openxmlformats.org/officeDocument/2006/relationships/hyperlink" Target="https://podminky.urs.cz/item/CS_URS_2025_01/899922503" TargetMode="External" /><Relationship Id="rId33" Type="http://schemas.openxmlformats.org/officeDocument/2006/relationships/hyperlink" Target="https://podminky.urs.cz/item/CS_URS_2025_01/899922702" TargetMode="External" /><Relationship Id="rId34" Type="http://schemas.openxmlformats.org/officeDocument/2006/relationships/hyperlink" Target="https://podminky.urs.cz/item/CS_URS_2025_01/899923101" TargetMode="External" /><Relationship Id="rId35" Type="http://schemas.openxmlformats.org/officeDocument/2006/relationships/hyperlink" Target="https://podminky.urs.cz/item/CS_URS_2025_01/899924121" TargetMode="External" /><Relationship Id="rId36" Type="http://schemas.openxmlformats.org/officeDocument/2006/relationships/hyperlink" Target="https://podminky.urs.cz/item/CS_URS_2025_01/899924202" TargetMode="External" /><Relationship Id="rId37" Type="http://schemas.openxmlformats.org/officeDocument/2006/relationships/hyperlink" Target="https://podminky.urs.cz/item/CS_URS_2025_01/998231511" TargetMode="External" /><Relationship Id="rId38" Type="http://schemas.openxmlformats.org/officeDocument/2006/relationships/hyperlink" Target="https://podminky.urs.cz/item/CS_URS_2025_01/722229106" TargetMode="External" /><Relationship Id="rId39" Type="http://schemas.openxmlformats.org/officeDocument/2006/relationships/hyperlink" Target="https://podminky.urs.cz/item/CS_URS_2025_01/722229106" TargetMode="External" /><Relationship Id="rId40" Type="http://schemas.openxmlformats.org/officeDocument/2006/relationships/hyperlink" Target="https://podminky.urs.cz/item/CS_URS_2025_01/998722201" TargetMode="External" /><Relationship Id="rId41" Type="http://schemas.openxmlformats.org/officeDocument/2006/relationships/hyperlink" Target="https://podminky.urs.cz/item/CS_URS_2025_01/724231127" TargetMode="External" /><Relationship Id="rId42" Type="http://schemas.openxmlformats.org/officeDocument/2006/relationships/hyperlink" Target="https://podminky.urs.cz/item/CS_URS_2025_01/724232117" TargetMode="External" /><Relationship Id="rId43" Type="http://schemas.openxmlformats.org/officeDocument/2006/relationships/hyperlink" Target="https://podminky.urs.cz/item/CS_URS_2025_01/724234111" TargetMode="External" /><Relationship Id="rId44" Type="http://schemas.openxmlformats.org/officeDocument/2006/relationships/hyperlink" Target="https://podminky.urs.cz/item/CS_URS_2025_01/741110242" TargetMode="External" /><Relationship Id="rId45" Type="http://schemas.openxmlformats.org/officeDocument/2006/relationships/hyperlink" Target="https://podminky.urs.cz/item/CS_URS_2025_01/998724201" TargetMode="External" /><Relationship Id="rId46" Type="http://schemas.openxmlformats.org/officeDocument/2006/relationships/hyperlink" Target="https://podminky.urs.cz/item/CS_URS_2025_01/741122219" TargetMode="External" /><Relationship Id="rId47" Type="http://schemas.openxmlformats.org/officeDocument/2006/relationships/hyperlink" Target="https://podminky.urs.cz/item/CS_URS_2025_01/741122237" TargetMode="External" /><Relationship Id="rId48" Type="http://schemas.openxmlformats.org/officeDocument/2006/relationships/hyperlink" Target="https://podminky.urs.cz/item/CS_URS_2025_01/998741201" TargetMode="External" /><Relationship Id="rId49" Type="http://schemas.openxmlformats.org/officeDocument/2006/relationships/hyperlink" Target="https://podminky.urs.cz/item/CS_URS_2025_01/171251201" TargetMode="External" /><Relationship Id="rId50" Type="http://schemas.openxmlformats.org/officeDocument/2006/relationships/hyperlink" Target="https://podminky.urs.cz/item/CS_URS_2025_01/460010023" TargetMode="External" /><Relationship Id="rId51" Type="http://schemas.openxmlformats.org/officeDocument/2006/relationships/hyperlink" Target="https://podminky.urs.cz/item/CS_URS_2025_01/460171172" TargetMode="External" /><Relationship Id="rId52" Type="http://schemas.openxmlformats.org/officeDocument/2006/relationships/hyperlink" Target="https://podminky.urs.cz/item/CS_URS_2025_01/460341112" TargetMode="External" /><Relationship Id="rId53" Type="http://schemas.openxmlformats.org/officeDocument/2006/relationships/hyperlink" Target="https://podminky.urs.cz/item/CS_URS_2025_01/460341113" TargetMode="External" /><Relationship Id="rId54" Type="http://schemas.openxmlformats.org/officeDocument/2006/relationships/hyperlink" Target="https://podminky.urs.cz/item/CS_URS_2025_01/460341121" TargetMode="External" /><Relationship Id="rId55" Type="http://schemas.openxmlformats.org/officeDocument/2006/relationships/hyperlink" Target="https://podminky.urs.cz/item/CS_URS_2025_01/460361121" TargetMode="External" /><Relationship Id="rId56" Type="http://schemas.openxmlformats.org/officeDocument/2006/relationships/hyperlink" Target="https://podminky.urs.cz/item/CS_URS_2025_01/460371121" TargetMode="External" /><Relationship Id="rId57" Type="http://schemas.openxmlformats.org/officeDocument/2006/relationships/hyperlink" Target="https://podminky.urs.cz/item/CS_URS_2025_01/460451132" TargetMode="External" /><Relationship Id="rId58" Type="http://schemas.openxmlformats.org/officeDocument/2006/relationships/hyperlink" Target="https://podminky.urs.cz/item/CS_URS_2025_01/460451142" TargetMode="External" /><Relationship Id="rId59" Type="http://schemas.openxmlformats.org/officeDocument/2006/relationships/hyperlink" Target="https://podminky.urs.cz/item/CS_URS_2025_01/460661111" TargetMode="External" /><Relationship Id="rId60" Type="http://schemas.openxmlformats.org/officeDocument/2006/relationships/hyperlink" Target="https://podminky.urs.cz/item/CS_URS_2025_01/460671112" TargetMode="External" /><Relationship Id="rId61" Type="http://schemas.openxmlformats.org/officeDocument/2006/relationships/hyperlink" Target="https://podminky.urs.cz/item/CS_URS_2025_01/469981111" TargetMode="External" /><Relationship Id="rId6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3251102" TargetMode="External" /><Relationship Id="rId2" Type="http://schemas.openxmlformats.org/officeDocument/2006/relationships/hyperlink" Target="https://podminky.urs.cz/item/CS_URS_2024_01/162351103" TargetMode="External" /><Relationship Id="rId3" Type="http://schemas.openxmlformats.org/officeDocument/2006/relationships/hyperlink" Target="https://podminky.urs.cz/item/CS_URS_2024_02/162751117" TargetMode="External" /><Relationship Id="rId4" Type="http://schemas.openxmlformats.org/officeDocument/2006/relationships/hyperlink" Target="https://podminky.urs.cz/item/CS_URS_2024_02/167151101" TargetMode="External" /><Relationship Id="rId5" Type="http://schemas.openxmlformats.org/officeDocument/2006/relationships/hyperlink" Target="https://podminky.urs.cz/item/CS_URS_2024_02/17120123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3_01/275313811" TargetMode="External" /><Relationship Id="rId8" Type="http://schemas.openxmlformats.org/officeDocument/2006/relationships/hyperlink" Target="https://podminky.urs.cz/item/CS_URS_2024_02/275351121" TargetMode="External" /><Relationship Id="rId9" Type="http://schemas.openxmlformats.org/officeDocument/2006/relationships/hyperlink" Target="https://podminky.urs.cz/item/CS_URS_2024_02/275351122" TargetMode="External" /><Relationship Id="rId10" Type="http://schemas.openxmlformats.org/officeDocument/2006/relationships/hyperlink" Target="https://podminky.urs.cz/item/CS_URS_2023_01/998011001" TargetMode="External" /><Relationship Id="rId11" Type="http://schemas.openxmlformats.org/officeDocument/2006/relationships/hyperlink" Target="https://podminky.urs.cz/item/CS_URS_2025_01/741122232" TargetMode="External" /><Relationship Id="rId12" Type="http://schemas.openxmlformats.org/officeDocument/2006/relationships/hyperlink" Target="https://podminky.urs.cz/item/CS_URS_2023_01/210204012" TargetMode="External" /><Relationship Id="rId13" Type="http://schemas.openxmlformats.org/officeDocument/2006/relationships/hyperlink" Target="https://podminky.urs.cz/item/CS_URS_2024_01/210204106" TargetMode="External" /><Relationship Id="rId14" Type="http://schemas.openxmlformats.org/officeDocument/2006/relationships/hyperlink" Target="https://podminky.urs.cz/item/CS_URS_2025_01/210220002" TargetMode="External" /><Relationship Id="rId15" Type="http://schemas.openxmlformats.org/officeDocument/2006/relationships/hyperlink" Target="https://podminky.urs.cz/item/CS_URS_2025_01/171251201.1" TargetMode="External" /><Relationship Id="rId16" Type="http://schemas.openxmlformats.org/officeDocument/2006/relationships/hyperlink" Target="https://podminky.urs.cz/item/CS_URS_2025_01/460010023" TargetMode="External" /><Relationship Id="rId17" Type="http://schemas.openxmlformats.org/officeDocument/2006/relationships/hyperlink" Target="https://podminky.urs.cz/item/CS_URS_2025_01/460171172" TargetMode="External" /><Relationship Id="rId18" Type="http://schemas.openxmlformats.org/officeDocument/2006/relationships/hyperlink" Target="https://podminky.urs.cz/item/CS_URS_2025_01/460341112" TargetMode="External" /><Relationship Id="rId19" Type="http://schemas.openxmlformats.org/officeDocument/2006/relationships/hyperlink" Target="https://podminky.urs.cz/item/CS_URS_2025_01/460341113" TargetMode="External" /><Relationship Id="rId20" Type="http://schemas.openxmlformats.org/officeDocument/2006/relationships/hyperlink" Target="https://podminky.urs.cz/item/CS_URS_2025_01/460341121" TargetMode="External" /><Relationship Id="rId21" Type="http://schemas.openxmlformats.org/officeDocument/2006/relationships/hyperlink" Target="https://podminky.urs.cz/item/CS_URS_2025_01/460361121" TargetMode="External" /><Relationship Id="rId22" Type="http://schemas.openxmlformats.org/officeDocument/2006/relationships/hyperlink" Target="https://podminky.urs.cz/item/CS_URS_2025_01/460371121" TargetMode="External" /><Relationship Id="rId23" Type="http://schemas.openxmlformats.org/officeDocument/2006/relationships/hyperlink" Target="https://podminky.urs.cz/item/CS_URS_2025_01/460451132" TargetMode="External" /><Relationship Id="rId24" Type="http://schemas.openxmlformats.org/officeDocument/2006/relationships/hyperlink" Target="https://podminky.urs.cz/item/CS_URS_2025_01/460451142" TargetMode="External" /><Relationship Id="rId25" Type="http://schemas.openxmlformats.org/officeDocument/2006/relationships/hyperlink" Target="https://podminky.urs.cz/item/CS_URS_2025_01/460661111" TargetMode="External" /><Relationship Id="rId26" Type="http://schemas.openxmlformats.org/officeDocument/2006/relationships/hyperlink" Target="https://podminky.urs.cz/item/CS_URS_2025_01/460671112" TargetMode="External" /><Relationship Id="rId27" Type="http://schemas.openxmlformats.org/officeDocument/2006/relationships/hyperlink" Target="https://podminky.urs.cz/item/CS_URS_2025_01/460791212" TargetMode="External" /><Relationship Id="rId28" Type="http://schemas.openxmlformats.org/officeDocument/2006/relationships/hyperlink" Target="https://podminky.urs.cz/item/CS_URS_2025_01/469981111" TargetMode="External" /><Relationship Id="rId2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0001000" TargetMode="External" /><Relationship Id="rId2" Type="http://schemas.openxmlformats.org/officeDocument/2006/relationships/hyperlink" Target="https://podminky.urs.cz/item/CS_URS_2025_01/030001000" TargetMode="External" /><Relationship Id="rId3" Type="http://schemas.openxmlformats.org/officeDocument/2006/relationships/hyperlink" Target="https://podminky.urs.cz/item/CS_URS_2025_01/045303000" TargetMode="External" /><Relationship Id="rId4" Type="http://schemas.openxmlformats.org/officeDocument/2006/relationships/hyperlink" Target="https://podminky.urs.cz/item/CS_URS_2025_01/065103000" TargetMode="External" /><Relationship Id="rId5" Type="http://schemas.openxmlformats.org/officeDocument/2006/relationships/hyperlink" Target="https://podminky.urs.cz/item/CS_URS_2025_01/065203000" TargetMode="External" /><Relationship Id="rId6" Type="http://schemas.openxmlformats.org/officeDocument/2006/relationships/hyperlink" Target="https://podminky.urs.cz/item/CS_URS_2025_01/070001000" TargetMode="External" /><Relationship Id="rId7" Type="http://schemas.openxmlformats.org/officeDocument/2006/relationships/hyperlink" Target="https://podminky.urs.cz/item/CS_URS_2025_01/081103000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31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LA25-06-16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Modernizace fotbalové plochy z UMT, Kolín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16. 6. 2025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>lacko.ondrej@seznam.cz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69</v>
      </c>
      <c r="BT54" s="111" t="s">
        <v>70</v>
      </c>
      <c r="BU54" s="112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16.5" customHeight="1">
      <c r="A55" s="113" t="s">
        <v>74</v>
      </c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FOTBALOVÁ PLOCHA+PŘÍ...'!J30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'01 - FOTBALOVÁ PLOCHA+PŘÍ...'!P86</f>
        <v>0</v>
      </c>
      <c r="AV55" s="122">
        <f>'01 - FOTBALOVÁ PLOCHA+PŘÍ...'!J33</f>
        <v>0</v>
      </c>
      <c r="AW55" s="122">
        <f>'01 - FOTBALOVÁ PLOCHA+PŘÍ...'!J34</f>
        <v>0</v>
      </c>
      <c r="AX55" s="122">
        <f>'01 - FOTBALOVÁ PLOCHA+PŘÍ...'!J35</f>
        <v>0</v>
      </c>
      <c r="AY55" s="122">
        <f>'01 - FOTBALOVÁ PLOCHA+PŘÍ...'!J36</f>
        <v>0</v>
      </c>
      <c r="AZ55" s="122">
        <f>'01 - FOTBALOVÁ PLOCHA+PŘÍ...'!F33</f>
        <v>0</v>
      </c>
      <c r="BA55" s="122">
        <f>'01 - FOTBALOVÁ PLOCHA+PŘÍ...'!F34</f>
        <v>0</v>
      </c>
      <c r="BB55" s="122">
        <f>'01 - FOTBALOVÁ PLOCHA+PŘÍ...'!F35</f>
        <v>0</v>
      </c>
      <c r="BC55" s="122">
        <f>'01 - FOTBALOVÁ PLOCHA+PŘÍ...'!F36</f>
        <v>0</v>
      </c>
      <c r="BD55" s="124">
        <f>'01 - FOTBALOVÁ PLOCHA+PŘÍ...'!F37</f>
        <v>0</v>
      </c>
      <c r="BE55" s="7"/>
      <c r="BT55" s="125" t="s">
        <v>78</v>
      </c>
      <c r="BV55" s="125" t="s">
        <v>72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7" customFormat="1" ht="16.5" customHeight="1">
      <c r="A56" s="113" t="s">
        <v>74</v>
      </c>
      <c r="B56" s="114"/>
      <c r="C56" s="115"/>
      <c r="D56" s="116" t="s">
        <v>81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DRENÁŽNÍ SYSTÉM'!J30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77</v>
      </c>
      <c r="AR56" s="120"/>
      <c r="AS56" s="121">
        <v>0</v>
      </c>
      <c r="AT56" s="122">
        <f>ROUND(SUM(AV56:AW56),2)</f>
        <v>0</v>
      </c>
      <c r="AU56" s="123">
        <f>'02 - DRENÁŽNÍ SYSTÉM'!P85</f>
        <v>0</v>
      </c>
      <c r="AV56" s="122">
        <f>'02 - DRENÁŽNÍ SYSTÉM'!J33</f>
        <v>0</v>
      </c>
      <c r="AW56" s="122">
        <f>'02 - DRENÁŽNÍ SYSTÉM'!J34</f>
        <v>0</v>
      </c>
      <c r="AX56" s="122">
        <f>'02 - DRENÁŽNÍ SYSTÉM'!J35</f>
        <v>0</v>
      </c>
      <c r="AY56" s="122">
        <f>'02 - DRENÁŽNÍ SYSTÉM'!J36</f>
        <v>0</v>
      </c>
      <c r="AZ56" s="122">
        <f>'02 - DRENÁŽNÍ SYSTÉM'!F33</f>
        <v>0</v>
      </c>
      <c r="BA56" s="122">
        <f>'02 - DRENÁŽNÍ SYSTÉM'!F34</f>
        <v>0</v>
      </c>
      <c r="BB56" s="122">
        <f>'02 - DRENÁŽNÍ SYSTÉM'!F35</f>
        <v>0</v>
      </c>
      <c r="BC56" s="122">
        <f>'02 - DRENÁŽNÍ SYSTÉM'!F36</f>
        <v>0</v>
      </c>
      <c r="BD56" s="124">
        <f>'02 - DRENÁŽNÍ SYSTÉM'!F37</f>
        <v>0</v>
      </c>
      <c r="BE56" s="7"/>
      <c r="BT56" s="125" t="s">
        <v>78</v>
      </c>
      <c r="BV56" s="125" t="s">
        <v>72</v>
      </c>
      <c r="BW56" s="125" t="s">
        <v>83</v>
      </c>
      <c r="BX56" s="125" t="s">
        <v>5</v>
      </c>
      <c r="CL56" s="125" t="s">
        <v>19</v>
      </c>
      <c r="CM56" s="125" t="s">
        <v>80</v>
      </c>
    </row>
    <row r="57" s="7" customFormat="1" ht="16.5" customHeight="1">
      <c r="A57" s="113" t="s">
        <v>74</v>
      </c>
      <c r="B57" s="114"/>
      <c r="C57" s="115"/>
      <c r="D57" s="116" t="s">
        <v>84</v>
      </c>
      <c r="E57" s="116"/>
      <c r="F57" s="116"/>
      <c r="G57" s="116"/>
      <c r="H57" s="116"/>
      <c r="I57" s="117"/>
      <c r="J57" s="116" t="s">
        <v>85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ZAVLAŽOVACÍ SYSTÉM'!J30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77</v>
      </c>
      <c r="AR57" s="120"/>
      <c r="AS57" s="121">
        <v>0</v>
      </c>
      <c r="AT57" s="122">
        <f>ROUND(SUM(AV57:AW57),2)</f>
        <v>0</v>
      </c>
      <c r="AU57" s="123">
        <f>'03 - ZAVLAŽOVACÍ SYSTÉM'!P92</f>
        <v>0</v>
      </c>
      <c r="AV57" s="122">
        <f>'03 - ZAVLAŽOVACÍ SYSTÉM'!J33</f>
        <v>0</v>
      </c>
      <c r="AW57" s="122">
        <f>'03 - ZAVLAŽOVACÍ SYSTÉM'!J34</f>
        <v>0</v>
      </c>
      <c r="AX57" s="122">
        <f>'03 - ZAVLAŽOVACÍ SYSTÉM'!J35</f>
        <v>0</v>
      </c>
      <c r="AY57" s="122">
        <f>'03 - ZAVLAŽOVACÍ SYSTÉM'!J36</f>
        <v>0</v>
      </c>
      <c r="AZ57" s="122">
        <f>'03 - ZAVLAŽOVACÍ SYSTÉM'!F33</f>
        <v>0</v>
      </c>
      <c r="BA57" s="122">
        <f>'03 - ZAVLAŽOVACÍ SYSTÉM'!F34</f>
        <v>0</v>
      </c>
      <c r="BB57" s="122">
        <f>'03 - ZAVLAŽOVACÍ SYSTÉM'!F35</f>
        <v>0</v>
      </c>
      <c r="BC57" s="122">
        <f>'03 - ZAVLAŽOVACÍ SYSTÉM'!F36</f>
        <v>0</v>
      </c>
      <c r="BD57" s="124">
        <f>'03 - ZAVLAŽOVACÍ SYSTÉM'!F37</f>
        <v>0</v>
      </c>
      <c r="BE57" s="7"/>
      <c r="BT57" s="125" t="s">
        <v>78</v>
      </c>
      <c r="BV57" s="125" t="s">
        <v>72</v>
      </c>
      <c r="BW57" s="125" t="s">
        <v>86</v>
      </c>
      <c r="BX57" s="125" t="s">
        <v>5</v>
      </c>
      <c r="CL57" s="125" t="s">
        <v>19</v>
      </c>
      <c r="CM57" s="125" t="s">
        <v>80</v>
      </c>
    </row>
    <row r="58" s="7" customFormat="1" ht="16.5" customHeight="1">
      <c r="A58" s="113" t="s">
        <v>74</v>
      </c>
      <c r="B58" s="114"/>
      <c r="C58" s="115"/>
      <c r="D58" s="116" t="s">
        <v>87</v>
      </c>
      <c r="E58" s="116"/>
      <c r="F58" s="116"/>
      <c r="G58" s="116"/>
      <c r="H58" s="116"/>
      <c r="I58" s="117"/>
      <c r="J58" s="116" t="s">
        <v>88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OSVĚTLENÍ'!J30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77</v>
      </c>
      <c r="AR58" s="120"/>
      <c r="AS58" s="121">
        <v>0</v>
      </c>
      <c r="AT58" s="122">
        <f>ROUND(SUM(AV58:AW58),2)</f>
        <v>0</v>
      </c>
      <c r="AU58" s="123">
        <f>'04 - OSVĚTLENÍ'!P88</f>
        <v>0</v>
      </c>
      <c r="AV58" s="122">
        <f>'04 - OSVĚTLENÍ'!J33</f>
        <v>0</v>
      </c>
      <c r="AW58" s="122">
        <f>'04 - OSVĚTLENÍ'!J34</f>
        <v>0</v>
      </c>
      <c r="AX58" s="122">
        <f>'04 - OSVĚTLENÍ'!J35</f>
        <v>0</v>
      </c>
      <c r="AY58" s="122">
        <f>'04 - OSVĚTLENÍ'!J36</f>
        <v>0</v>
      </c>
      <c r="AZ58" s="122">
        <f>'04 - OSVĚTLENÍ'!F33</f>
        <v>0</v>
      </c>
      <c r="BA58" s="122">
        <f>'04 - OSVĚTLENÍ'!F34</f>
        <v>0</v>
      </c>
      <c r="BB58" s="122">
        <f>'04 - OSVĚTLENÍ'!F35</f>
        <v>0</v>
      </c>
      <c r="BC58" s="122">
        <f>'04 - OSVĚTLENÍ'!F36</f>
        <v>0</v>
      </c>
      <c r="BD58" s="124">
        <f>'04 - OSVĚTLENÍ'!F37</f>
        <v>0</v>
      </c>
      <c r="BE58" s="7"/>
      <c r="BT58" s="125" t="s">
        <v>78</v>
      </c>
      <c r="BV58" s="125" t="s">
        <v>72</v>
      </c>
      <c r="BW58" s="125" t="s">
        <v>89</v>
      </c>
      <c r="BX58" s="125" t="s">
        <v>5</v>
      </c>
      <c r="CL58" s="125" t="s">
        <v>19</v>
      </c>
      <c r="CM58" s="125" t="s">
        <v>80</v>
      </c>
    </row>
    <row r="59" s="7" customFormat="1" ht="16.5" customHeight="1">
      <c r="A59" s="113" t="s">
        <v>74</v>
      </c>
      <c r="B59" s="114"/>
      <c r="C59" s="115"/>
      <c r="D59" s="116" t="s">
        <v>90</v>
      </c>
      <c r="E59" s="116"/>
      <c r="F59" s="116"/>
      <c r="G59" s="116"/>
      <c r="H59" s="116"/>
      <c r="I59" s="117"/>
      <c r="J59" s="116" t="s">
        <v>91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VEDLEJŠÍ ROZPOČTOVÉ 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77</v>
      </c>
      <c r="AR59" s="120"/>
      <c r="AS59" s="126">
        <v>0</v>
      </c>
      <c r="AT59" s="127">
        <f>ROUND(SUM(AV59:AW59),2)</f>
        <v>0</v>
      </c>
      <c r="AU59" s="128">
        <f>'05 - VEDLEJŠÍ ROZPOČTOVÉ ...'!P86</f>
        <v>0</v>
      </c>
      <c r="AV59" s="127">
        <f>'05 - VEDLEJŠÍ ROZPOČTOVÉ ...'!J33</f>
        <v>0</v>
      </c>
      <c r="AW59" s="127">
        <f>'05 - VEDLEJŠÍ ROZPOČTOVÉ ...'!J34</f>
        <v>0</v>
      </c>
      <c r="AX59" s="127">
        <f>'05 - VEDLEJŠÍ ROZPOČTOVÉ ...'!J35</f>
        <v>0</v>
      </c>
      <c r="AY59" s="127">
        <f>'05 - VEDLEJŠÍ ROZPOČTOVÉ ...'!J36</f>
        <v>0</v>
      </c>
      <c r="AZ59" s="127">
        <f>'05 - VEDLEJŠÍ ROZPOČTOVÉ ...'!F33</f>
        <v>0</v>
      </c>
      <c r="BA59" s="127">
        <f>'05 - VEDLEJŠÍ ROZPOČTOVÉ ...'!F34</f>
        <v>0</v>
      </c>
      <c r="BB59" s="127">
        <f>'05 - VEDLEJŠÍ ROZPOČTOVÉ ...'!F35</f>
        <v>0</v>
      </c>
      <c r="BC59" s="127">
        <f>'05 - VEDLEJŠÍ ROZPOČTOVÉ ...'!F36</f>
        <v>0</v>
      </c>
      <c r="BD59" s="129">
        <f>'05 - VEDLEJŠÍ ROZPOČTOVÉ ...'!F37</f>
        <v>0</v>
      </c>
      <c r="BE59" s="7"/>
      <c r="BT59" s="125" t="s">
        <v>78</v>
      </c>
      <c r="BV59" s="125" t="s">
        <v>72</v>
      </c>
      <c r="BW59" s="125" t="s">
        <v>92</v>
      </c>
      <c r="BX59" s="125" t="s">
        <v>5</v>
      </c>
      <c r="CL59" s="125" t="s">
        <v>19</v>
      </c>
      <c r="CM59" s="125" t="s">
        <v>80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9ZS3nuKvTGXMH8/Lj2XDRWYEjLRcG7rslK/CT9RoZfuHEjWoNE4oPRQC6tnkuQJk/B/hRSEMBdXu75bbgtgBVA==" hashValue="M3CuobgKnz1T07/BvQg5ko4uTDzYwBE8Ump5gfjjaEsWyCMo7/U1G4jJYMHmzfpLQj+scQLL2O8Eq3WcGgN1G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FOTBALOVÁ PLOCHA+PŘÍ...'!C2" display="/"/>
    <hyperlink ref="A56" location="'02 - DRENÁŽNÍ SYSTÉM'!C2" display="/"/>
    <hyperlink ref="A57" location="'03 - ZAVLAŽOVACÍ SYSTÉM'!C2" display="/"/>
    <hyperlink ref="A58" location="'04 - OSVĚTLENÍ'!C2" display="/"/>
    <hyperlink ref="A59" location="'05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fotbalové plochy z UMT, Kolín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16. 6. 2025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ROUND((SUM(BE86:BE237)),  2)</f>
        <v>0</v>
      </c>
      <c r="G33" s="40"/>
      <c r="H33" s="40"/>
      <c r="I33" s="150">
        <v>0.20999999999999999</v>
      </c>
      <c r="J33" s="149">
        <f>ROUND(((SUM(BE86:BE237))*I33),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ROUND((SUM(BF86:BF237)),  2)</f>
        <v>0</v>
      </c>
      <c r="G34" s="40"/>
      <c r="H34" s="40"/>
      <c r="I34" s="150">
        <v>0.12</v>
      </c>
      <c r="J34" s="149">
        <f>ROUND(((SUM(BF86:BF237))*I34),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ROUND((SUM(BG86:BG237)),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ROUND((SUM(BH86:BH237)),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ROUND((SUM(BI86:BI237)),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fotbalové plochy z UMT, Kolín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FOTBALOVÁ PLOCHA+PŘÍSLUŠENSTVÍ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16. 6. 2025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>lacko.ondrej@seznam.cz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J153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J169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J214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J225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106</v>
      </c>
      <c r="E66" s="170"/>
      <c r="F66" s="170"/>
      <c r="G66" s="170"/>
      <c r="H66" s="170"/>
      <c r="I66" s="170"/>
      <c r="J66" s="171">
        <f>J229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Modernizace fotbalové plochy z UMT, Kolín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01 - FOTBALOVÁ PLOCHA+PŘÍSLUŠENSTVÍ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16. 6. 2025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30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28</v>
      </c>
      <c r="D83" s="42"/>
      <c r="E83" s="42"/>
      <c r="F83" s="29" t="str">
        <f>IF(E18="","",E18)</f>
        <v>Vyplň údaj</v>
      </c>
      <c r="G83" s="42"/>
      <c r="H83" s="42"/>
      <c r="I83" s="34" t="s">
        <v>32</v>
      </c>
      <c r="J83" s="38" t="str">
        <f>E24</f>
        <v>lacko.ondrej@seznam.cz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108</v>
      </c>
      <c r="D85" s="182" t="s">
        <v>55</v>
      </c>
      <c r="E85" s="182" t="s">
        <v>51</v>
      </c>
      <c r="F85" s="182" t="s">
        <v>52</v>
      </c>
      <c r="G85" s="182" t="s">
        <v>109</v>
      </c>
      <c r="H85" s="182" t="s">
        <v>110</v>
      </c>
      <c r="I85" s="182" t="s">
        <v>111</v>
      </c>
      <c r="J85" s="183" t="s">
        <v>98</v>
      </c>
      <c r="K85" s="184" t="s">
        <v>112</v>
      </c>
      <c r="L85" s="185"/>
      <c r="M85" s="94" t="s">
        <v>19</v>
      </c>
      <c r="N85" s="95" t="s">
        <v>40</v>
      </c>
      <c r="O85" s="95" t="s">
        <v>113</v>
      </c>
      <c r="P85" s="95" t="s">
        <v>114</v>
      </c>
      <c r="Q85" s="95" t="s">
        <v>115</v>
      </c>
      <c r="R85" s="95" t="s">
        <v>116</v>
      </c>
      <c r="S85" s="95" t="s">
        <v>117</v>
      </c>
      <c r="T85" s="96" t="s">
        <v>118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119</v>
      </c>
      <c r="D86" s="42"/>
      <c r="E86" s="42"/>
      <c r="F86" s="42"/>
      <c r="G86" s="42"/>
      <c r="H86" s="42"/>
      <c r="I86" s="42"/>
      <c r="J86" s="186">
        <f>BK86</f>
        <v>0</v>
      </c>
      <c r="K86" s="42"/>
      <c r="L86" s="46"/>
      <c r="M86" s="97"/>
      <c r="N86" s="187"/>
      <c r="O86" s="98"/>
      <c r="P86" s="188">
        <f>P87+P229</f>
        <v>0</v>
      </c>
      <c r="Q86" s="98"/>
      <c r="R86" s="188">
        <f>R87+R229</f>
        <v>6000.5615664399993</v>
      </c>
      <c r="S86" s="98"/>
      <c r="T86" s="189">
        <f>T87+T229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69</v>
      </c>
      <c r="AU86" s="19" t="s">
        <v>99</v>
      </c>
      <c r="BK86" s="190">
        <f>BK87+BK229</f>
        <v>0</v>
      </c>
    </row>
    <row r="87" s="12" customFormat="1" ht="25.92" customHeight="1">
      <c r="A87" s="12"/>
      <c r="B87" s="191"/>
      <c r="C87" s="192"/>
      <c r="D87" s="193" t="s">
        <v>69</v>
      </c>
      <c r="E87" s="194" t="s">
        <v>120</v>
      </c>
      <c r="F87" s="194" t="s">
        <v>121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P88+P153+P169+P214+P225</f>
        <v>0</v>
      </c>
      <c r="Q87" s="199"/>
      <c r="R87" s="200">
        <f>R88+R153+R169+R214+R225</f>
        <v>6000.5615664399993</v>
      </c>
      <c r="S87" s="199"/>
      <c r="T87" s="201">
        <f>T88+T153+T169+T214+T225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78</v>
      </c>
      <c r="AT87" s="203" t="s">
        <v>69</v>
      </c>
      <c r="AU87" s="203" t="s">
        <v>70</v>
      </c>
      <c r="AY87" s="202" t="s">
        <v>122</v>
      </c>
      <c r="BK87" s="204">
        <f>BK88+BK153+BK169+BK214+BK225</f>
        <v>0</v>
      </c>
    </row>
    <row r="88" s="12" customFormat="1" ht="22.8" customHeight="1">
      <c r="A88" s="12"/>
      <c r="B88" s="191"/>
      <c r="C88" s="192"/>
      <c r="D88" s="193" t="s">
        <v>69</v>
      </c>
      <c r="E88" s="205" t="s">
        <v>78</v>
      </c>
      <c r="F88" s="205" t="s">
        <v>123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SUM(P89:P152)</f>
        <v>0</v>
      </c>
      <c r="Q88" s="199"/>
      <c r="R88" s="200">
        <f>SUM(R89:R152)</f>
        <v>0.30043999999999998</v>
      </c>
      <c r="S88" s="199"/>
      <c r="T88" s="201">
        <f>SUM(T89:T152)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78</v>
      </c>
      <c r="AT88" s="203" t="s">
        <v>69</v>
      </c>
      <c r="AU88" s="203" t="s">
        <v>78</v>
      </c>
      <c r="AY88" s="202" t="s">
        <v>122</v>
      </c>
      <c r="BK88" s="204">
        <f>SUM(BK89:BK152)</f>
        <v>0</v>
      </c>
    </row>
    <row r="89" s="2" customFormat="1" ht="24.15" customHeight="1">
      <c r="A89" s="40"/>
      <c r="B89" s="41"/>
      <c r="C89" s="207" t="s">
        <v>78</v>
      </c>
      <c r="D89" s="207" t="s">
        <v>124</v>
      </c>
      <c r="E89" s="208" t="s">
        <v>125</v>
      </c>
      <c r="F89" s="209" t="s">
        <v>126</v>
      </c>
      <c r="G89" s="210" t="s">
        <v>127</v>
      </c>
      <c r="H89" s="211">
        <v>8584</v>
      </c>
      <c r="I89" s="212"/>
      <c r="J89" s="213">
        <f>ROUND(I89*H89,2)</f>
        <v>0</v>
      </c>
      <c r="K89" s="214"/>
      <c r="L89" s="46"/>
      <c r="M89" s="215" t="s">
        <v>19</v>
      </c>
      <c r="N89" s="216" t="s">
        <v>41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128</v>
      </c>
      <c r="AT89" s="219" t="s">
        <v>124</v>
      </c>
      <c r="AU89" s="219" t="s">
        <v>80</v>
      </c>
      <c r="AY89" s="19" t="s">
        <v>122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78</v>
      </c>
      <c r="BK89" s="220">
        <f>ROUND(I89*H89,2)</f>
        <v>0</v>
      </c>
      <c r="BL89" s="19" t="s">
        <v>128</v>
      </c>
      <c r="BM89" s="219" t="s">
        <v>129</v>
      </c>
    </row>
    <row r="90" s="2" customFormat="1">
      <c r="A90" s="40"/>
      <c r="B90" s="41"/>
      <c r="C90" s="42"/>
      <c r="D90" s="221" t="s">
        <v>130</v>
      </c>
      <c r="E90" s="42"/>
      <c r="F90" s="222" t="s">
        <v>131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130</v>
      </c>
      <c r="AU90" s="19" t="s">
        <v>80</v>
      </c>
    </row>
    <row r="91" s="2" customFormat="1">
      <c r="A91" s="40"/>
      <c r="B91" s="41"/>
      <c r="C91" s="42"/>
      <c r="D91" s="226" t="s">
        <v>132</v>
      </c>
      <c r="E91" s="42"/>
      <c r="F91" s="227" t="s">
        <v>133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132</v>
      </c>
      <c r="AU91" s="19" t="s">
        <v>80</v>
      </c>
    </row>
    <row r="92" s="13" customFormat="1">
      <c r="A92" s="13"/>
      <c r="B92" s="228"/>
      <c r="C92" s="229"/>
      <c r="D92" s="221" t="s">
        <v>134</v>
      </c>
      <c r="E92" s="230" t="s">
        <v>19</v>
      </c>
      <c r="F92" s="231" t="s">
        <v>135</v>
      </c>
      <c r="G92" s="229"/>
      <c r="H92" s="232">
        <v>7558</v>
      </c>
      <c r="I92" s="233"/>
      <c r="J92" s="229"/>
      <c r="K92" s="229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134</v>
      </c>
      <c r="AU92" s="238" t="s">
        <v>80</v>
      </c>
      <c r="AV92" s="13" t="s">
        <v>80</v>
      </c>
      <c r="AW92" s="13" t="s">
        <v>31</v>
      </c>
      <c r="AX92" s="13" t="s">
        <v>70</v>
      </c>
      <c r="AY92" s="238" t="s">
        <v>122</v>
      </c>
    </row>
    <row r="93" s="13" customFormat="1">
      <c r="A93" s="13"/>
      <c r="B93" s="228"/>
      <c r="C93" s="229"/>
      <c r="D93" s="221" t="s">
        <v>134</v>
      </c>
      <c r="E93" s="230" t="s">
        <v>19</v>
      </c>
      <c r="F93" s="231" t="s">
        <v>136</v>
      </c>
      <c r="G93" s="229"/>
      <c r="H93" s="232">
        <v>1026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134</v>
      </c>
      <c r="AU93" s="238" t="s">
        <v>80</v>
      </c>
      <c r="AV93" s="13" t="s">
        <v>80</v>
      </c>
      <c r="AW93" s="13" t="s">
        <v>31</v>
      </c>
      <c r="AX93" s="13" t="s">
        <v>70</v>
      </c>
      <c r="AY93" s="238" t="s">
        <v>122</v>
      </c>
    </row>
    <row r="94" s="14" customFormat="1">
      <c r="A94" s="14"/>
      <c r="B94" s="239"/>
      <c r="C94" s="240"/>
      <c r="D94" s="221" t="s">
        <v>134</v>
      </c>
      <c r="E94" s="241" t="s">
        <v>19</v>
      </c>
      <c r="F94" s="242" t="s">
        <v>137</v>
      </c>
      <c r="G94" s="240"/>
      <c r="H94" s="243">
        <v>8584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134</v>
      </c>
      <c r="AU94" s="249" t="s">
        <v>80</v>
      </c>
      <c r="AV94" s="14" t="s">
        <v>128</v>
      </c>
      <c r="AW94" s="14" t="s">
        <v>31</v>
      </c>
      <c r="AX94" s="14" t="s">
        <v>78</v>
      </c>
      <c r="AY94" s="249" t="s">
        <v>122</v>
      </c>
    </row>
    <row r="95" s="2" customFormat="1" ht="33" customHeight="1">
      <c r="A95" s="40"/>
      <c r="B95" s="41"/>
      <c r="C95" s="207" t="s">
        <v>80</v>
      </c>
      <c r="D95" s="207" t="s">
        <v>124</v>
      </c>
      <c r="E95" s="208" t="s">
        <v>138</v>
      </c>
      <c r="F95" s="209" t="s">
        <v>139</v>
      </c>
      <c r="G95" s="210" t="s">
        <v>140</v>
      </c>
      <c r="H95" s="211">
        <v>944.24000000000001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41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128</v>
      </c>
      <c r="AT95" s="219" t="s">
        <v>124</v>
      </c>
      <c r="AU95" s="219" t="s">
        <v>80</v>
      </c>
      <c r="AY95" s="19" t="s">
        <v>122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78</v>
      </c>
      <c r="BK95" s="220">
        <f>ROUND(I95*H95,2)</f>
        <v>0</v>
      </c>
      <c r="BL95" s="19" t="s">
        <v>128</v>
      </c>
      <c r="BM95" s="219" t="s">
        <v>141</v>
      </c>
    </row>
    <row r="96" s="2" customFormat="1">
      <c r="A96" s="40"/>
      <c r="B96" s="41"/>
      <c r="C96" s="42"/>
      <c r="D96" s="221" t="s">
        <v>130</v>
      </c>
      <c r="E96" s="42"/>
      <c r="F96" s="222" t="s">
        <v>142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130</v>
      </c>
      <c r="AU96" s="19" t="s">
        <v>80</v>
      </c>
    </row>
    <row r="97" s="2" customFormat="1">
      <c r="A97" s="40"/>
      <c r="B97" s="41"/>
      <c r="C97" s="42"/>
      <c r="D97" s="226" t="s">
        <v>132</v>
      </c>
      <c r="E97" s="42"/>
      <c r="F97" s="227" t="s">
        <v>143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132</v>
      </c>
      <c r="AU97" s="19" t="s">
        <v>80</v>
      </c>
    </row>
    <row r="98" s="13" customFormat="1">
      <c r="A98" s="13"/>
      <c r="B98" s="228"/>
      <c r="C98" s="229"/>
      <c r="D98" s="221" t="s">
        <v>134</v>
      </c>
      <c r="E98" s="230" t="s">
        <v>19</v>
      </c>
      <c r="F98" s="231" t="s">
        <v>144</v>
      </c>
      <c r="G98" s="229"/>
      <c r="H98" s="232">
        <v>831.38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134</v>
      </c>
      <c r="AU98" s="238" t="s">
        <v>80</v>
      </c>
      <c r="AV98" s="13" t="s">
        <v>80</v>
      </c>
      <c r="AW98" s="13" t="s">
        <v>31</v>
      </c>
      <c r="AX98" s="13" t="s">
        <v>70</v>
      </c>
      <c r="AY98" s="238" t="s">
        <v>122</v>
      </c>
    </row>
    <row r="99" s="13" customFormat="1">
      <c r="A99" s="13"/>
      <c r="B99" s="228"/>
      <c r="C99" s="229"/>
      <c r="D99" s="221" t="s">
        <v>134</v>
      </c>
      <c r="E99" s="230" t="s">
        <v>19</v>
      </c>
      <c r="F99" s="231" t="s">
        <v>145</v>
      </c>
      <c r="G99" s="229"/>
      <c r="H99" s="232">
        <v>112.86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134</v>
      </c>
      <c r="AU99" s="238" t="s">
        <v>80</v>
      </c>
      <c r="AV99" s="13" t="s">
        <v>80</v>
      </c>
      <c r="AW99" s="13" t="s">
        <v>31</v>
      </c>
      <c r="AX99" s="13" t="s">
        <v>70</v>
      </c>
      <c r="AY99" s="238" t="s">
        <v>122</v>
      </c>
    </row>
    <row r="100" s="14" customFormat="1">
      <c r="A100" s="14"/>
      <c r="B100" s="239"/>
      <c r="C100" s="240"/>
      <c r="D100" s="221" t="s">
        <v>134</v>
      </c>
      <c r="E100" s="241" t="s">
        <v>19</v>
      </c>
      <c r="F100" s="242" t="s">
        <v>137</v>
      </c>
      <c r="G100" s="240"/>
      <c r="H100" s="243">
        <v>944.24000000000001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134</v>
      </c>
      <c r="AU100" s="249" t="s">
        <v>80</v>
      </c>
      <c r="AV100" s="14" t="s">
        <v>128</v>
      </c>
      <c r="AW100" s="14" t="s">
        <v>31</v>
      </c>
      <c r="AX100" s="14" t="s">
        <v>78</v>
      </c>
      <c r="AY100" s="249" t="s">
        <v>122</v>
      </c>
    </row>
    <row r="101" s="2" customFormat="1" ht="24.15" customHeight="1">
      <c r="A101" s="40"/>
      <c r="B101" s="41"/>
      <c r="C101" s="207" t="s">
        <v>146</v>
      </c>
      <c r="D101" s="207" t="s">
        <v>124</v>
      </c>
      <c r="E101" s="208" t="s">
        <v>147</v>
      </c>
      <c r="F101" s="209" t="s">
        <v>148</v>
      </c>
      <c r="G101" s="210" t="s">
        <v>140</v>
      </c>
      <c r="H101" s="211">
        <v>5.3520000000000003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41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128</v>
      </c>
      <c r="AT101" s="219" t="s">
        <v>124</v>
      </c>
      <c r="AU101" s="219" t="s">
        <v>80</v>
      </c>
      <c r="AY101" s="19" t="s">
        <v>122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78</v>
      </c>
      <c r="BK101" s="220">
        <f>ROUND(I101*H101,2)</f>
        <v>0</v>
      </c>
      <c r="BL101" s="19" t="s">
        <v>128</v>
      </c>
      <c r="BM101" s="219" t="s">
        <v>149</v>
      </c>
    </row>
    <row r="102" s="2" customFormat="1">
      <c r="A102" s="40"/>
      <c r="B102" s="41"/>
      <c r="C102" s="42"/>
      <c r="D102" s="221" t="s">
        <v>130</v>
      </c>
      <c r="E102" s="42"/>
      <c r="F102" s="222" t="s">
        <v>150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130</v>
      </c>
      <c r="AU102" s="19" t="s">
        <v>80</v>
      </c>
    </row>
    <row r="103" s="2" customFormat="1">
      <c r="A103" s="40"/>
      <c r="B103" s="41"/>
      <c r="C103" s="42"/>
      <c r="D103" s="226" t="s">
        <v>132</v>
      </c>
      <c r="E103" s="42"/>
      <c r="F103" s="227" t="s">
        <v>151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132</v>
      </c>
      <c r="AU103" s="19" t="s">
        <v>80</v>
      </c>
    </row>
    <row r="104" s="13" customFormat="1">
      <c r="A104" s="13"/>
      <c r="B104" s="228"/>
      <c r="C104" s="229"/>
      <c r="D104" s="221" t="s">
        <v>134</v>
      </c>
      <c r="E104" s="230" t="s">
        <v>19</v>
      </c>
      <c r="F104" s="231" t="s">
        <v>152</v>
      </c>
      <c r="G104" s="229"/>
      <c r="H104" s="232">
        <v>4.2000000000000002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134</v>
      </c>
      <c r="AU104" s="238" t="s">
        <v>80</v>
      </c>
      <c r="AV104" s="13" t="s">
        <v>80</v>
      </c>
      <c r="AW104" s="13" t="s">
        <v>31</v>
      </c>
      <c r="AX104" s="13" t="s">
        <v>70</v>
      </c>
      <c r="AY104" s="238" t="s">
        <v>122</v>
      </c>
    </row>
    <row r="105" s="13" customFormat="1">
      <c r="A105" s="13"/>
      <c r="B105" s="228"/>
      <c r="C105" s="229"/>
      <c r="D105" s="221" t="s">
        <v>134</v>
      </c>
      <c r="E105" s="230" t="s">
        <v>19</v>
      </c>
      <c r="F105" s="231" t="s">
        <v>153</v>
      </c>
      <c r="G105" s="229"/>
      <c r="H105" s="232">
        <v>1.1519999999999999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134</v>
      </c>
      <c r="AU105" s="238" t="s">
        <v>80</v>
      </c>
      <c r="AV105" s="13" t="s">
        <v>80</v>
      </c>
      <c r="AW105" s="13" t="s">
        <v>31</v>
      </c>
      <c r="AX105" s="13" t="s">
        <v>70</v>
      </c>
      <c r="AY105" s="238" t="s">
        <v>122</v>
      </c>
    </row>
    <row r="106" s="14" customFormat="1">
      <c r="A106" s="14"/>
      <c r="B106" s="239"/>
      <c r="C106" s="240"/>
      <c r="D106" s="221" t="s">
        <v>134</v>
      </c>
      <c r="E106" s="241" t="s">
        <v>19</v>
      </c>
      <c r="F106" s="242" t="s">
        <v>137</v>
      </c>
      <c r="G106" s="240"/>
      <c r="H106" s="243">
        <v>5.3520000000000003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134</v>
      </c>
      <c r="AU106" s="249" t="s">
        <v>80</v>
      </c>
      <c r="AV106" s="14" t="s">
        <v>128</v>
      </c>
      <c r="AW106" s="14" t="s">
        <v>31</v>
      </c>
      <c r="AX106" s="14" t="s">
        <v>78</v>
      </c>
      <c r="AY106" s="249" t="s">
        <v>122</v>
      </c>
    </row>
    <row r="107" s="2" customFormat="1" ht="37.8" customHeight="1">
      <c r="A107" s="40"/>
      <c r="B107" s="41"/>
      <c r="C107" s="207" t="s">
        <v>128</v>
      </c>
      <c r="D107" s="207" t="s">
        <v>124</v>
      </c>
      <c r="E107" s="208" t="s">
        <v>154</v>
      </c>
      <c r="F107" s="209" t="s">
        <v>155</v>
      </c>
      <c r="G107" s="210" t="s">
        <v>140</v>
      </c>
      <c r="H107" s="211">
        <v>2666.3919999999998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41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128</v>
      </c>
      <c r="AT107" s="219" t="s">
        <v>124</v>
      </c>
      <c r="AU107" s="219" t="s">
        <v>80</v>
      </c>
      <c r="AY107" s="19" t="s">
        <v>122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78</v>
      </c>
      <c r="BK107" s="220">
        <f>ROUND(I107*H107,2)</f>
        <v>0</v>
      </c>
      <c r="BL107" s="19" t="s">
        <v>128</v>
      </c>
      <c r="BM107" s="219" t="s">
        <v>156</v>
      </c>
    </row>
    <row r="108" s="2" customFormat="1">
      <c r="A108" s="40"/>
      <c r="B108" s="41"/>
      <c r="C108" s="42"/>
      <c r="D108" s="221" t="s">
        <v>130</v>
      </c>
      <c r="E108" s="42"/>
      <c r="F108" s="222" t="s">
        <v>157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130</v>
      </c>
      <c r="AU108" s="19" t="s">
        <v>80</v>
      </c>
    </row>
    <row r="109" s="2" customFormat="1">
      <c r="A109" s="40"/>
      <c r="B109" s="41"/>
      <c r="C109" s="42"/>
      <c r="D109" s="226" t="s">
        <v>132</v>
      </c>
      <c r="E109" s="42"/>
      <c r="F109" s="227" t="s">
        <v>158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132</v>
      </c>
      <c r="AU109" s="19" t="s">
        <v>80</v>
      </c>
    </row>
    <row r="110" s="13" customFormat="1">
      <c r="A110" s="13"/>
      <c r="B110" s="228"/>
      <c r="C110" s="229"/>
      <c r="D110" s="221" t="s">
        <v>134</v>
      </c>
      <c r="E110" s="230" t="s">
        <v>19</v>
      </c>
      <c r="F110" s="231" t="s">
        <v>159</v>
      </c>
      <c r="G110" s="229"/>
      <c r="H110" s="232">
        <v>1716.8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134</v>
      </c>
      <c r="AU110" s="238" t="s">
        <v>80</v>
      </c>
      <c r="AV110" s="13" t="s">
        <v>80</v>
      </c>
      <c r="AW110" s="13" t="s">
        <v>31</v>
      </c>
      <c r="AX110" s="13" t="s">
        <v>70</v>
      </c>
      <c r="AY110" s="238" t="s">
        <v>122</v>
      </c>
    </row>
    <row r="111" s="13" customFormat="1">
      <c r="A111" s="13"/>
      <c r="B111" s="228"/>
      <c r="C111" s="229"/>
      <c r="D111" s="221" t="s">
        <v>134</v>
      </c>
      <c r="E111" s="230" t="s">
        <v>19</v>
      </c>
      <c r="F111" s="231" t="s">
        <v>160</v>
      </c>
      <c r="G111" s="229"/>
      <c r="H111" s="232">
        <v>944.24000000000001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134</v>
      </c>
      <c r="AU111" s="238" t="s">
        <v>80</v>
      </c>
      <c r="AV111" s="13" t="s">
        <v>80</v>
      </c>
      <c r="AW111" s="13" t="s">
        <v>31</v>
      </c>
      <c r="AX111" s="13" t="s">
        <v>70</v>
      </c>
      <c r="AY111" s="238" t="s">
        <v>122</v>
      </c>
    </row>
    <row r="112" s="13" customFormat="1">
      <c r="A112" s="13"/>
      <c r="B112" s="228"/>
      <c r="C112" s="229"/>
      <c r="D112" s="221" t="s">
        <v>134</v>
      </c>
      <c r="E112" s="230" t="s">
        <v>19</v>
      </c>
      <c r="F112" s="231" t="s">
        <v>161</v>
      </c>
      <c r="G112" s="229"/>
      <c r="H112" s="232">
        <v>5.3520000000000003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134</v>
      </c>
      <c r="AU112" s="238" t="s">
        <v>80</v>
      </c>
      <c r="AV112" s="13" t="s">
        <v>80</v>
      </c>
      <c r="AW112" s="13" t="s">
        <v>31</v>
      </c>
      <c r="AX112" s="13" t="s">
        <v>70</v>
      </c>
      <c r="AY112" s="238" t="s">
        <v>122</v>
      </c>
    </row>
    <row r="113" s="14" customFormat="1">
      <c r="A113" s="14"/>
      <c r="B113" s="239"/>
      <c r="C113" s="240"/>
      <c r="D113" s="221" t="s">
        <v>134</v>
      </c>
      <c r="E113" s="241" t="s">
        <v>19</v>
      </c>
      <c r="F113" s="242" t="s">
        <v>137</v>
      </c>
      <c r="G113" s="240"/>
      <c r="H113" s="243">
        <v>2666.3919999999998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134</v>
      </c>
      <c r="AU113" s="249" t="s">
        <v>80</v>
      </c>
      <c r="AV113" s="14" t="s">
        <v>128</v>
      </c>
      <c r="AW113" s="14" t="s">
        <v>31</v>
      </c>
      <c r="AX113" s="14" t="s">
        <v>78</v>
      </c>
      <c r="AY113" s="249" t="s">
        <v>122</v>
      </c>
    </row>
    <row r="114" s="2" customFormat="1" ht="37.8" customHeight="1">
      <c r="A114" s="40"/>
      <c r="B114" s="41"/>
      <c r="C114" s="207" t="s">
        <v>162</v>
      </c>
      <c r="D114" s="207" t="s">
        <v>124</v>
      </c>
      <c r="E114" s="208" t="s">
        <v>163</v>
      </c>
      <c r="F114" s="209" t="s">
        <v>164</v>
      </c>
      <c r="G114" s="210" t="s">
        <v>140</v>
      </c>
      <c r="H114" s="211">
        <v>949.59199999999998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41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128</v>
      </c>
      <c r="AT114" s="219" t="s">
        <v>124</v>
      </c>
      <c r="AU114" s="219" t="s">
        <v>80</v>
      </c>
      <c r="AY114" s="19" t="s">
        <v>122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78</v>
      </c>
      <c r="BK114" s="220">
        <f>ROUND(I114*H114,2)</f>
        <v>0</v>
      </c>
      <c r="BL114" s="19" t="s">
        <v>128</v>
      </c>
      <c r="BM114" s="219" t="s">
        <v>165</v>
      </c>
    </row>
    <row r="115" s="2" customFormat="1">
      <c r="A115" s="40"/>
      <c r="B115" s="41"/>
      <c r="C115" s="42"/>
      <c r="D115" s="221" t="s">
        <v>130</v>
      </c>
      <c r="E115" s="42"/>
      <c r="F115" s="222" t="s">
        <v>166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80</v>
      </c>
    </row>
    <row r="116" s="2" customFormat="1">
      <c r="A116" s="40"/>
      <c r="B116" s="41"/>
      <c r="C116" s="42"/>
      <c r="D116" s="226" t="s">
        <v>132</v>
      </c>
      <c r="E116" s="42"/>
      <c r="F116" s="227" t="s">
        <v>167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132</v>
      </c>
      <c r="AU116" s="19" t="s">
        <v>80</v>
      </c>
    </row>
    <row r="117" s="13" customFormat="1">
      <c r="A117" s="13"/>
      <c r="B117" s="228"/>
      <c r="C117" s="229"/>
      <c r="D117" s="221" t="s">
        <v>134</v>
      </c>
      <c r="E117" s="230" t="s">
        <v>19</v>
      </c>
      <c r="F117" s="231" t="s">
        <v>160</v>
      </c>
      <c r="G117" s="229"/>
      <c r="H117" s="232">
        <v>944.24000000000001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134</v>
      </c>
      <c r="AU117" s="238" t="s">
        <v>80</v>
      </c>
      <c r="AV117" s="13" t="s">
        <v>80</v>
      </c>
      <c r="AW117" s="13" t="s">
        <v>31</v>
      </c>
      <c r="AX117" s="13" t="s">
        <v>70</v>
      </c>
      <c r="AY117" s="238" t="s">
        <v>122</v>
      </c>
    </row>
    <row r="118" s="13" customFormat="1">
      <c r="A118" s="13"/>
      <c r="B118" s="228"/>
      <c r="C118" s="229"/>
      <c r="D118" s="221" t="s">
        <v>134</v>
      </c>
      <c r="E118" s="230" t="s">
        <v>19</v>
      </c>
      <c r="F118" s="231" t="s">
        <v>161</v>
      </c>
      <c r="G118" s="229"/>
      <c r="H118" s="232">
        <v>5.3520000000000003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134</v>
      </c>
      <c r="AU118" s="238" t="s">
        <v>80</v>
      </c>
      <c r="AV118" s="13" t="s">
        <v>80</v>
      </c>
      <c r="AW118" s="13" t="s">
        <v>31</v>
      </c>
      <c r="AX118" s="13" t="s">
        <v>70</v>
      </c>
      <c r="AY118" s="238" t="s">
        <v>122</v>
      </c>
    </row>
    <row r="119" s="14" customFormat="1">
      <c r="A119" s="14"/>
      <c r="B119" s="239"/>
      <c r="C119" s="240"/>
      <c r="D119" s="221" t="s">
        <v>134</v>
      </c>
      <c r="E119" s="241" t="s">
        <v>19</v>
      </c>
      <c r="F119" s="242" t="s">
        <v>137</v>
      </c>
      <c r="G119" s="240"/>
      <c r="H119" s="243">
        <v>949.59199999999998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134</v>
      </c>
      <c r="AU119" s="249" t="s">
        <v>80</v>
      </c>
      <c r="AV119" s="14" t="s">
        <v>128</v>
      </c>
      <c r="AW119" s="14" t="s">
        <v>31</v>
      </c>
      <c r="AX119" s="14" t="s">
        <v>78</v>
      </c>
      <c r="AY119" s="249" t="s">
        <v>122</v>
      </c>
    </row>
    <row r="120" s="2" customFormat="1" ht="24.15" customHeight="1">
      <c r="A120" s="40"/>
      <c r="B120" s="41"/>
      <c r="C120" s="207" t="s">
        <v>168</v>
      </c>
      <c r="D120" s="207" t="s">
        <v>124</v>
      </c>
      <c r="E120" s="208" t="s">
        <v>169</v>
      </c>
      <c r="F120" s="209" t="s">
        <v>170</v>
      </c>
      <c r="G120" s="210" t="s">
        <v>140</v>
      </c>
      <c r="H120" s="211">
        <v>2666.3919999999998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41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128</v>
      </c>
      <c r="AT120" s="219" t="s">
        <v>124</v>
      </c>
      <c r="AU120" s="219" t="s">
        <v>80</v>
      </c>
      <c r="AY120" s="19" t="s">
        <v>122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78</v>
      </c>
      <c r="BK120" s="220">
        <f>ROUND(I120*H120,2)</f>
        <v>0</v>
      </c>
      <c r="BL120" s="19" t="s">
        <v>128</v>
      </c>
      <c r="BM120" s="219" t="s">
        <v>171</v>
      </c>
    </row>
    <row r="121" s="2" customFormat="1">
      <c r="A121" s="40"/>
      <c r="B121" s="41"/>
      <c r="C121" s="42"/>
      <c r="D121" s="221" t="s">
        <v>130</v>
      </c>
      <c r="E121" s="42"/>
      <c r="F121" s="222" t="s">
        <v>172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130</v>
      </c>
      <c r="AU121" s="19" t="s">
        <v>80</v>
      </c>
    </row>
    <row r="122" s="2" customFormat="1">
      <c r="A122" s="40"/>
      <c r="B122" s="41"/>
      <c r="C122" s="42"/>
      <c r="D122" s="226" t="s">
        <v>132</v>
      </c>
      <c r="E122" s="42"/>
      <c r="F122" s="227" t="s">
        <v>173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132</v>
      </c>
      <c r="AU122" s="19" t="s">
        <v>80</v>
      </c>
    </row>
    <row r="123" s="13" customFormat="1">
      <c r="A123" s="13"/>
      <c r="B123" s="228"/>
      <c r="C123" s="229"/>
      <c r="D123" s="221" t="s">
        <v>134</v>
      </c>
      <c r="E123" s="230" t="s">
        <v>19</v>
      </c>
      <c r="F123" s="231" t="s">
        <v>174</v>
      </c>
      <c r="G123" s="229"/>
      <c r="H123" s="232">
        <v>1716.8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134</v>
      </c>
      <c r="AU123" s="238" t="s">
        <v>80</v>
      </c>
      <c r="AV123" s="13" t="s">
        <v>80</v>
      </c>
      <c r="AW123" s="13" t="s">
        <v>31</v>
      </c>
      <c r="AX123" s="13" t="s">
        <v>70</v>
      </c>
      <c r="AY123" s="238" t="s">
        <v>122</v>
      </c>
    </row>
    <row r="124" s="13" customFormat="1">
      <c r="A124" s="13"/>
      <c r="B124" s="228"/>
      <c r="C124" s="229"/>
      <c r="D124" s="221" t="s">
        <v>134</v>
      </c>
      <c r="E124" s="230" t="s">
        <v>19</v>
      </c>
      <c r="F124" s="231" t="s">
        <v>160</v>
      </c>
      <c r="G124" s="229"/>
      <c r="H124" s="232">
        <v>944.24000000000001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134</v>
      </c>
      <c r="AU124" s="238" t="s">
        <v>80</v>
      </c>
      <c r="AV124" s="13" t="s">
        <v>80</v>
      </c>
      <c r="AW124" s="13" t="s">
        <v>31</v>
      </c>
      <c r="AX124" s="13" t="s">
        <v>70</v>
      </c>
      <c r="AY124" s="238" t="s">
        <v>122</v>
      </c>
    </row>
    <row r="125" s="13" customFormat="1">
      <c r="A125" s="13"/>
      <c r="B125" s="228"/>
      <c r="C125" s="229"/>
      <c r="D125" s="221" t="s">
        <v>134</v>
      </c>
      <c r="E125" s="230" t="s">
        <v>19</v>
      </c>
      <c r="F125" s="231" t="s">
        <v>161</v>
      </c>
      <c r="G125" s="229"/>
      <c r="H125" s="232">
        <v>5.3520000000000003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134</v>
      </c>
      <c r="AU125" s="238" t="s">
        <v>80</v>
      </c>
      <c r="AV125" s="13" t="s">
        <v>80</v>
      </c>
      <c r="AW125" s="13" t="s">
        <v>31</v>
      </c>
      <c r="AX125" s="13" t="s">
        <v>70</v>
      </c>
      <c r="AY125" s="238" t="s">
        <v>122</v>
      </c>
    </row>
    <row r="126" s="14" customFormat="1">
      <c r="A126" s="14"/>
      <c r="B126" s="239"/>
      <c r="C126" s="240"/>
      <c r="D126" s="221" t="s">
        <v>134</v>
      </c>
      <c r="E126" s="241" t="s">
        <v>19</v>
      </c>
      <c r="F126" s="242" t="s">
        <v>137</v>
      </c>
      <c r="G126" s="240"/>
      <c r="H126" s="243">
        <v>2666.3919999999998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134</v>
      </c>
      <c r="AU126" s="249" t="s">
        <v>80</v>
      </c>
      <c r="AV126" s="14" t="s">
        <v>128</v>
      </c>
      <c r="AW126" s="14" t="s">
        <v>31</v>
      </c>
      <c r="AX126" s="14" t="s">
        <v>78</v>
      </c>
      <c r="AY126" s="249" t="s">
        <v>122</v>
      </c>
    </row>
    <row r="127" s="2" customFormat="1" ht="33" customHeight="1">
      <c r="A127" s="40"/>
      <c r="B127" s="41"/>
      <c r="C127" s="207" t="s">
        <v>175</v>
      </c>
      <c r="D127" s="207" t="s">
        <v>124</v>
      </c>
      <c r="E127" s="208" t="s">
        <v>176</v>
      </c>
      <c r="F127" s="209" t="s">
        <v>177</v>
      </c>
      <c r="G127" s="210" t="s">
        <v>178</v>
      </c>
      <c r="H127" s="211">
        <v>1709.2660000000001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41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128</v>
      </c>
      <c r="AT127" s="219" t="s">
        <v>124</v>
      </c>
      <c r="AU127" s="219" t="s">
        <v>80</v>
      </c>
      <c r="AY127" s="19" t="s">
        <v>122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78</v>
      </c>
      <c r="BK127" s="220">
        <f>ROUND(I127*H127,2)</f>
        <v>0</v>
      </c>
      <c r="BL127" s="19" t="s">
        <v>128</v>
      </c>
      <c r="BM127" s="219" t="s">
        <v>179</v>
      </c>
    </row>
    <row r="128" s="2" customFormat="1">
      <c r="A128" s="40"/>
      <c r="B128" s="41"/>
      <c r="C128" s="42"/>
      <c r="D128" s="221" t="s">
        <v>130</v>
      </c>
      <c r="E128" s="42"/>
      <c r="F128" s="222" t="s">
        <v>180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130</v>
      </c>
      <c r="AU128" s="19" t="s">
        <v>80</v>
      </c>
    </row>
    <row r="129" s="2" customFormat="1">
      <c r="A129" s="40"/>
      <c r="B129" s="41"/>
      <c r="C129" s="42"/>
      <c r="D129" s="226" t="s">
        <v>132</v>
      </c>
      <c r="E129" s="42"/>
      <c r="F129" s="227" t="s">
        <v>181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132</v>
      </c>
      <c r="AU129" s="19" t="s">
        <v>80</v>
      </c>
    </row>
    <row r="130" s="13" customFormat="1">
      <c r="A130" s="13"/>
      <c r="B130" s="228"/>
      <c r="C130" s="229"/>
      <c r="D130" s="221" t="s">
        <v>134</v>
      </c>
      <c r="E130" s="229"/>
      <c r="F130" s="231" t="s">
        <v>182</v>
      </c>
      <c r="G130" s="229"/>
      <c r="H130" s="232">
        <v>1709.2660000000001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134</v>
      </c>
      <c r="AU130" s="238" t="s">
        <v>80</v>
      </c>
      <c r="AV130" s="13" t="s">
        <v>80</v>
      </c>
      <c r="AW130" s="13" t="s">
        <v>4</v>
      </c>
      <c r="AX130" s="13" t="s">
        <v>78</v>
      </c>
      <c r="AY130" s="238" t="s">
        <v>122</v>
      </c>
    </row>
    <row r="131" s="2" customFormat="1" ht="16.5" customHeight="1">
      <c r="A131" s="40"/>
      <c r="B131" s="41"/>
      <c r="C131" s="207" t="s">
        <v>183</v>
      </c>
      <c r="D131" s="207" t="s">
        <v>124</v>
      </c>
      <c r="E131" s="208" t="s">
        <v>184</v>
      </c>
      <c r="F131" s="209" t="s">
        <v>185</v>
      </c>
      <c r="G131" s="210" t="s">
        <v>140</v>
      </c>
      <c r="H131" s="211">
        <v>949.59199999999998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41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128</v>
      </c>
      <c r="AT131" s="219" t="s">
        <v>124</v>
      </c>
      <c r="AU131" s="219" t="s">
        <v>80</v>
      </c>
      <c r="AY131" s="19" t="s">
        <v>122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78</v>
      </c>
      <c r="BK131" s="220">
        <f>ROUND(I131*H131,2)</f>
        <v>0</v>
      </c>
      <c r="BL131" s="19" t="s">
        <v>128</v>
      </c>
      <c r="BM131" s="219" t="s">
        <v>186</v>
      </c>
    </row>
    <row r="132" s="2" customFormat="1">
      <c r="A132" s="40"/>
      <c r="B132" s="41"/>
      <c r="C132" s="42"/>
      <c r="D132" s="221" t="s">
        <v>130</v>
      </c>
      <c r="E132" s="42"/>
      <c r="F132" s="222" t="s">
        <v>187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130</v>
      </c>
      <c r="AU132" s="19" t="s">
        <v>80</v>
      </c>
    </row>
    <row r="133" s="2" customFormat="1">
      <c r="A133" s="40"/>
      <c r="B133" s="41"/>
      <c r="C133" s="42"/>
      <c r="D133" s="226" t="s">
        <v>132</v>
      </c>
      <c r="E133" s="42"/>
      <c r="F133" s="227" t="s">
        <v>188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132</v>
      </c>
      <c r="AU133" s="19" t="s">
        <v>80</v>
      </c>
    </row>
    <row r="134" s="13" customFormat="1">
      <c r="A134" s="13"/>
      <c r="B134" s="228"/>
      <c r="C134" s="229"/>
      <c r="D134" s="221" t="s">
        <v>134</v>
      </c>
      <c r="E134" s="230" t="s">
        <v>19</v>
      </c>
      <c r="F134" s="231" t="s">
        <v>160</v>
      </c>
      <c r="G134" s="229"/>
      <c r="H134" s="232">
        <v>944.24000000000001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134</v>
      </c>
      <c r="AU134" s="238" t="s">
        <v>80</v>
      </c>
      <c r="AV134" s="13" t="s">
        <v>80</v>
      </c>
      <c r="AW134" s="13" t="s">
        <v>31</v>
      </c>
      <c r="AX134" s="13" t="s">
        <v>70</v>
      </c>
      <c r="AY134" s="238" t="s">
        <v>122</v>
      </c>
    </row>
    <row r="135" s="13" customFormat="1">
      <c r="A135" s="13"/>
      <c r="B135" s="228"/>
      <c r="C135" s="229"/>
      <c r="D135" s="221" t="s">
        <v>134</v>
      </c>
      <c r="E135" s="230" t="s">
        <v>19</v>
      </c>
      <c r="F135" s="231" t="s">
        <v>161</v>
      </c>
      <c r="G135" s="229"/>
      <c r="H135" s="232">
        <v>5.3520000000000003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134</v>
      </c>
      <c r="AU135" s="238" t="s">
        <v>80</v>
      </c>
      <c r="AV135" s="13" t="s">
        <v>80</v>
      </c>
      <c r="AW135" s="13" t="s">
        <v>31</v>
      </c>
      <c r="AX135" s="13" t="s">
        <v>70</v>
      </c>
      <c r="AY135" s="238" t="s">
        <v>122</v>
      </c>
    </row>
    <row r="136" s="14" customFormat="1">
      <c r="A136" s="14"/>
      <c r="B136" s="239"/>
      <c r="C136" s="240"/>
      <c r="D136" s="221" t="s">
        <v>134</v>
      </c>
      <c r="E136" s="241" t="s">
        <v>19</v>
      </c>
      <c r="F136" s="242" t="s">
        <v>137</v>
      </c>
      <c r="G136" s="240"/>
      <c r="H136" s="243">
        <v>949.59199999999998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134</v>
      </c>
      <c r="AU136" s="249" t="s">
        <v>80</v>
      </c>
      <c r="AV136" s="14" t="s">
        <v>128</v>
      </c>
      <c r="AW136" s="14" t="s">
        <v>31</v>
      </c>
      <c r="AX136" s="14" t="s">
        <v>78</v>
      </c>
      <c r="AY136" s="249" t="s">
        <v>122</v>
      </c>
    </row>
    <row r="137" s="2" customFormat="1" ht="33" customHeight="1">
      <c r="A137" s="40"/>
      <c r="B137" s="41"/>
      <c r="C137" s="207" t="s">
        <v>189</v>
      </c>
      <c r="D137" s="207" t="s">
        <v>124</v>
      </c>
      <c r="E137" s="208" t="s">
        <v>190</v>
      </c>
      <c r="F137" s="209" t="s">
        <v>191</v>
      </c>
      <c r="G137" s="210" t="s">
        <v>127</v>
      </c>
      <c r="H137" s="211">
        <v>8584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41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128</v>
      </c>
      <c r="AT137" s="219" t="s">
        <v>124</v>
      </c>
      <c r="AU137" s="219" t="s">
        <v>80</v>
      </c>
      <c r="AY137" s="19" t="s">
        <v>122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78</v>
      </c>
      <c r="BK137" s="220">
        <f>ROUND(I137*H137,2)</f>
        <v>0</v>
      </c>
      <c r="BL137" s="19" t="s">
        <v>128</v>
      </c>
      <c r="BM137" s="219" t="s">
        <v>192</v>
      </c>
    </row>
    <row r="138" s="2" customFormat="1">
      <c r="A138" s="40"/>
      <c r="B138" s="41"/>
      <c r="C138" s="42"/>
      <c r="D138" s="221" t="s">
        <v>130</v>
      </c>
      <c r="E138" s="42"/>
      <c r="F138" s="222" t="s">
        <v>193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130</v>
      </c>
      <c r="AU138" s="19" t="s">
        <v>80</v>
      </c>
    </row>
    <row r="139" s="2" customFormat="1">
      <c r="A139" s="40"/>
      <c r="B139" s="41"/>
      <c r="C139" s="42"/>
      <c r="D139" s="226" t="s">
        <v>132</v>
      </c>
      <c r="E139" s="42"/>
      <c r="F139" s="227" t="s">
        <v>194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132</v>
      </c>
      <c r="AU139" s="19" t="s">
        <v>80</v>
      </c>
    </row>
    <row r="140" s="13" customFormat="1">
      <c r="A140" s="13"/>
      <c r="B140" s="228"/>
      <c r="C140" s="229"/>
      <c r="D140" s="221" t="s">
        <v>134</v>
      </c>
      <c r="E140" s="230" t="s">
        <v>19</v>
      </c>
      <c r="F140" s="231" t="s">
        <v>195</v>
      </c>
      <c r="G140" s="229"/>
      <c r="H140" s="232">
        <v>8584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134</v>
      </c>
      <c r="AU140" s="238" t="s">
        <v>80</v>
      </c>
      <c r="AV140" s="13" t="s">
        <v>80</v>
      </c>
      <c r="AW140" s="13" t="s">
        <v>31</v>
      </c>
      <c r="AX140" s="13" t="s">
        <v>78</v>
      </c>
      <c r="AY140" s="238" t="s">
        <v>122</v>
      </c>
    </row>
    <row r="141" s="2" customFormat="1" ht="24.15" customHeight="1">
      <c r="A141" s="40"/>
      <c r="B141" s="41"/>
      <c r="C141" s="207" t="s">
        <v>196</v>
      </c>
      <c r="D141" s="207" t="s">
        <v>124</v>
      </c>
      <c r="E141" s="208" t="s">
        <v>197</v>
      </c>
      <c r="F141" s="209" t="s">
        <v>198</v>
      </c>
      <c r="G141" s="210" t="s">
        <v>127</v>
      </c>
      <c r="H141" s="211">
        <v>8584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41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128</v>
      </c>
      <c r="AT141" s="219" t="s">
        <v>124</v>
      </c>
      <c r="AU141" s="219" t="s">
        <v>80</v>
      </c>
      <c r="AY141" s="19" t="s">
        <v>122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78</v>
      </c>
      <c r="BK141" s="220">
        <f>ROUND(I141*H141,2)</f>
        <v>0</v>
      </c>
      <c r="BL141" s="19" t="s">
        <v>128</v>
      </c>
      <c r="BM141" s="219" t="s">
        <v>199</v>
      </c>
    </row>
    <row r="142" s="2" customFormat="1">
      <c r="A142" s="40"/>
      <c r="B142" s="41"/>
      <c r="C142" s="42"/>
      <c r="D142" s="221" t="s">
        <v>130</v>
      </c>
      <c r="E142" s="42"/>
      <c r="F142" s="222" t="s">
        <v>200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130</v>
      </c>
      <c r="AU142" s="19" t="s">
        <v>80</v>
      </c>
    </row>
    <row r="143" s="2" customFormat="1">
      <c r="A143" s="40"/>
      <c r="B143" s="41"/>
      <c r="C143" s="42"/>
      <c r="D143" s="226" t="s">
        <v>132</v>
      </c>
      <c r="E143" s="42"/>
      <c r="F143" s="227" t="s">
        <v>201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132</v>
      </c>
      <c r="AU143" s="19" t="s">
        <v>80</v>
      </c>
    </row>
    <row r="144" s="2" customFormat="1" ht="16.5" customHeight="1">
      <c r="A144" s="40"/>
      <c r="B144" s="41"/>
      <c r="C144" s="250" t="s">
        <v>202</v>
      </c>
      <c r="D144" s="250" t="s">
        <v>203</v>
      </c>
      <c r="E144" s="251" t="s">
        <v>204</v>
      </c>
      <c r="F144" s="252" t="s">
        <v>205</v>
      </c>
      <c r="G144" s="253" t="s">
        <v>206</v>
      </c>
      <c r="H144" s="254">
        <v>300.44</v>
      </c>
      <c r="I144" s="255"/>
      <c r="J144" s="256">
        <f>ROUND(I144*H144,2)</f>
        <v>0</v>
      </c>
      <c r="K144" s="257"/>
      <c r="L144" s="258"/>
      <c r="M144" s="259" t="s">
        <v>19</v>
      </c>
      <c r="N144" s="260" t="s">
        <v>41</v>
      </c>
      <c r="O144" s="86"/>
      <c r="P144" s="217">
        <f>O144*H144</f>
        <v>0</v>
      </c>
      <c r="Q144" s="217">
        <v>0.001</v>
      </c>
      <c r="R144" s="217">
        <f>Q144*H144</f>
        <v>0.30043999999999998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183</v>
      </c>
      <c r="AT144" s="219" t="s">
        <v>203</v>
      </c>
      <c r="AU144" s="219" t="s">
        <v>80</v>
      </c>
      <c r="AY144" s="19" t="s">
        <v>122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78</v>
      </c>
      <c r="BK144" s="220">
        <f>ROUND(I144*H144,2)</f>
        <v>0</v>
      </c>
      <c r="BL144" s="19" t="s">
        <v>128</v>
      </c>
      <c r="BM144" s="219" t="s">
        <v>207</v>
      </c>
    </row>
    <row r="145" s="2" customFormat="1">
      <c r="A145" s="40"/>
      <c r="B145" s="41"/>
      <c r="C145" s="42"/>
      <c r="D145" s="221" t="s">
        <v>130</v>
      </c>
      <c r="E145" s="42"/>
      <c r="F145" s="222" t="s">
        <v>205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130</v>
      </c>
      <c r="AU145" s="19" t="s">
        <v>80</v>
      </c>
    </row>
    <row r="146" s="13" customFormat="1">
      <c r="A146" s="13"/>
      <c r="B146" s="228"/>
      <c r="C146" s="229"/>
      <c r="D146" s="221" t="s">
        <v>134</v>
      </c>
      <c r="E146" s="229"/>
      <c r="F146" s="231" t="s">
        <v>208</v>
      </c>
      <c r="G146" s="229"/>
      <c r="H146" s="232">
        <v>300.44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134</v>
      </c>
      <c r="AU146" s="238" t="s">
        <v>80</v>
      </c>
      <c r="AV146" s="13" t="s">
        <v>80</v>
      </c>
      <c r="AW146" s="13" t="s">
        <v>4</v>
      </c>
      <c r="AX146" s="13" t="s">
        <v>78</v>
      </c>
      <c r="AY146" s="238" t="s">
        <v>122</v>
      </c>
    </row>
    <row r="147" s="2" customFormat="1" ht="24.15" customHeight="1">
      <c r="A147" s="40"/>
      <c r="B147" s="41"/>
      <c r="C147" s="207" t="s">
        <v>8</v>
      </c>
      <c r="D147" s="207" t="s">
        <v>124</v>
      </c>
      <c r="E147" s="208" t="s">
        <v>209</v>
      </c>
      <c r="F147" s="209" t="s">
        <v>210</v>
      </c>
      <c r="G147" s="210" t="s">
        <v>127</v>
      </c>
      <c r="H147" s="211">
        <v>8584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41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128</v>
      </c>
      <c r="AT147" s="219" t="s">
        <v>124</v>
      </c>
      <c r="AU147" s="219" t="s">
        <v>80</v>
      </c>
      <c r="AY147" s="19" t="s">
        <v>122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78</v>
      </c>
      <c r="BK147" s="220">
        <f>ROUND(I147*H147,2)</f>
        <v>0</v>
      </c>
      <c r="BL147" s="19" t="s">
        <v>128</v>
      </c>
      <c r="BM147" s="219" t="s">
        <v>211</v>
      </c>
    </row>
    <row r="148" s="2" customFormat="1">
      <c r="A148" s="40"/>
      <c r="B148" s="41"/>
      <c r="C148" s="42"/>
      <c r="D148" s="221" t="s">
        <v>130</v>
      </c>
      <c r="E148" s="42"/>
      <c r="F148" s="222" t="s">
        <v>212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130</v>
      </c>
      <c r="AU148" s="19" t="s">
        <v>80</v>
      </c>
    </row>
    <row r="149" s="2" customFormat="1">
      <c r="A149" s="40"/>
      <c r="B149" s="41"/>
      <c r="C149" s="42"/>
      <c r="D149" s="226" t="s">
        <v>132</v>
      </c>
      <c r="E149" s="42"/>
      <c r="F149" s="227" t="s">
        <v>213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132</v>
      </c>
      <c r="AU149" s="19" t="s">
        <v>80</v>
      </c>
    </row>
    <row r="150" s="13" customFormat="1">
      <c r="A150" s="13"/>
      <c r="B150" s="228"/>
      <c r="C150" s="229"/>
      <c r="D150" s="221" t="s">
        <v>134</v>
      </c>
      <c r="E150" s="230" t="s">
        <v>19</v>
      </c>
      <c r="F150" s="231" t="s">
        <v>135</v>
      </c>
      <c r="G150" s="229"/>
      <c r="H150" s="232">
        <v>7558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134</v>
      </c>
      <c r="AU150" s="238" t="s">
        <v>80</v>
      </c>
      <c r="AV150" s="13" t="s">
        <v>80</v>
      </c>
      <c r="AW150" s="13" t="s">
        <v>31</v>
      </c>
      <c r="AX150" s="13" t="s">
        <v>70</v>
      </c>
      <c r="AY150" s="238" t="s">
        <v>122</v>
      </c>
    </row>
    <row r="151" s="13" customFormat="1">
      <c r="A151" s="13"/>
      <c r="B151" s="228"/>
      <c r="C151" s="229"/>
      <c r="D151" s="221" t="s">
        <v>134</v>
      </c>
      <c r="E151" s="230" t="s">
        <v>19</v>
      </c>
      <c r="F151" s="231" t="s">
        <v>136</v>
      </c>
      <c r="G151" s="229"/>
      <c r="H151" s="232">
        <v>1026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134</v>
      </c>
      <c r="AU151" s="238" t="s">
        <v>80</v>
      </c>
      <c r="AV151" s="13" t="s">
        <v>80</v>
      </c>
      <c r="AW151" s="13" t="s">
        <v>31</v>
      </c>
      <c r="AX151" s="13" t="s">
        <v>70</v>
      </c>
      <c r="AY151" s="238" t="s">
        <v>122</v>
      </c>
    </row>
    <row r="152" s="14" customFormat="1">
      <c r="A152" s="14"/>
      <c r="B152" s="239"/>
      <c r="C152" s="240"/>
      <c r="D152" s="221" t="s">
        <v>134</v>
      </c>
      <c r="E152" s="241" t="s">
        <v>19</v>
      </c>
      <c r="F152" s="242" t="s">
        <v>137</v>
      </c>
      <c r="G152" s="240"/>
      <c r="H152" s="243">
        <v>8584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134</v>
      </c>
      <c r="AU152" s="249" t="s">
        <v>80</v>
      </c>
      <c r="AV152" s="14" t="s">
        <v>128</v>
      </c>
      <c r="AW152" s="14" t="s">
        <v>31</v>
      </c>
      <c r="AX152" s="14" t="s">
        <v>78</v>
      </c>
      <c r="AY152" s="249" t="s">
        <v>122</v>
      </c>
    </row>
    <row r="153" s="12" customFormat="1" ht="22.8" customHeight="1">
      <c r="A153" s="12"/>
      <c r="B153" s="191"/>
      <c r="C153" s="192"/>
      <c r="D153" s="193" t="s">
        <v>69</v>
      </c>
      <c r="E153" s="205" t="s">
        <v>80</v>
      </c>
      <c r="F153" s="205" t="s">
        <v>214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SUM(P154:P168)</f>
        <v>0</v>
      </c>
      <c r="Q153" s="199"/>
      <c r="R153" s="200">
        <f>SUM(R154:R168)</f>
        <v>13.498987440000001</v>
      </c>
      <c r="S153" s="199"/>
      <c r="T153" s="201">
        <f>SUM(T154:T168)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78</v>
      </c>
      <c r="AT153" s="203" t="s">
        <v>69</v>
      </c>
      <c r="AU153" s="203" t="s">
        <v>78</v>
      </c>
      <c r="AY153" s="202" t="s">
        <v>122</v>
      </c>
      <c r="BK153" s="204">
        <f>SUM(BK154:BK168)</f>
        <v>0</v>
      </c>
    </row>
    <row r="154" s="2" customFormat="1" ht="16.5" customHeight="1">
      <c r="A154" s="40"/>
      <c r="B154" s="41"/>
      <c r="C154" s="207" t="s">
        <v>215</v>
      </c>
      <c r="D154" s="207" t="s">
        <v>124</v>
      </c>
      <c r="E154" s="208" t="s">
        <v>216</v>
      </c>
      <c r="F154" s="209" t="s">
        <v>217</v>
      </c>
      <c r="G154" s="210" t="s">
        <v>140</v>
      </c>
      <c r="H154" s="211">
        <v>5.3520000000000003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41</v>
      </c>
      <c r="O154" s="86"/>
      <c r="P154" s="217">
        <f>O154*H154</f>
        <v>0</v>
      </c>
      <c r="Q154" s="217">
        <v>2.5018699999999998</v>
      </c>
      <c r="R154" s="217">
        <f>Q154*H154</f>
        <v>13.39000824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128</v>
      </c>
      <c r="AT154" s="219" t="s">
        <v>124</v>
      </c>
      <c r="AU154" s="219" t="s">
        <v>80</v>
      </c>
      <c r="AY154" s="19" t="s">
        <v>122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78</v>
      </c>
      <c r="BK154" s="220">
        <f>ROUND(I154*H154,2)</f>
        <v>0</v>
      </c>
      <c r="BL154" s="19" t="s">
        <v>128</v>
      </c>
      <c r="BM154" s="219" t="s">
        <v>218</v>
      </c>
    </row>
    <row r="155" s="2" customFormat="1">
      <c r="A155" s="40"/>
      <c r="B155" s="41"/>
      <c r="C155" s="42"/>
      <c r="D155" s="221" t="s">
        <v>130</v>
      </c>
      <c r="E155" s="42"/>
      <c r="F155" s="222" t="s">
        <v>219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130</v>
      </c>
      <c r="AU155" s="19" t="s">
        <v>80</v>
      </c>
    </row>
    <row r="156" s="2" customFormat="1">
      <c r="A156" s="40"/>
      <c r="B156" s="41"/>
      <c r="C156" s="42"/>
      <c r="D156" s="226" t="s">
        <v>132</v>
      </c>
      <c r="E156" s="42"/>
      <c r="F156" s="227" t="s">
        <v>220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132</v>
      </c>
      <c r="AU156" s="19" t="s">
        <v>80</v>
      </c>
    </row>
    <row r="157" s="13" customFormat="1">
      <c r="A157" s="13"/>
      <c r="B157" s="228"/>
      <c r="C157" s="229"/>
      <c r="D157" s="221" t="s">
        <v>134</v>
      </c>
      <c r="E157" s="230" t="s">
        <v>19</v>
      </c>
      <c r="F157" s="231" t="s">
        <v>152</v>
      </c>
      <c r="G157" s="229"/>
      <c r="H157" s="232">
        <v>4.2000000000000002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134</v>
      </c>
      <c r="AU157" s="238" t="s">
        <v>80</v>
      </c>
      <c r="AV157" s="13" t="s">
        <v>80</v>
      </c>
      <c r="AW157" s="13" t="s">
        <v>31</v>
      </c>
      <c r="AX157" s="13" t="s">
        <v>70</v>
      </c>
      <c r="AY157" s="238" t="s">
        <v>122</v>
      </c>
    </row>
    <row r="158" s="13" customFormat="1">
      <c r="A158" s="13"/>
      <c r="B158" s="228"/>
      <c r="C158" s="229"/>
      <c r="D158" s="221" t="s">
        <v>134</v>
      </c>
      <c r="E158" s="230" t="s">
        <v>19</v>
      </c>
      <c r="F158" s="231" t="s">
        <v>153</v>
      </c>
      <c r="G158" s="229"/>
      <c r="H158" s="232">
        <v>1.1519999999999999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134</v>
      </c>
      <c r="AU158" s="238" t="s">
        <v>80</v>
      </c>
      <c r="AV158" s="13" t="s">
        <v>80</v>
      </c>
      <c r="AW158" s="13" t="s">
        <v>31</v>
      </c>
      <c r="AX158" s="13" t="s">
        <v>70</v>
      </c>
      <c r="AY158" s="238" t="s">
        <v>122</v>
      </c>
    </row>
    <row r="159" s="14" customFormat="1">
      <c r="A159" s="14"/>
      <c r="B159" s="239"/>
      <c r="C159" s="240"/>
      <c r="D159" s="221" t="s">
        <v>134</v>
      </c>
      <c r="E159" s="241" t="s">
        <v>19</v>
      </c>
      <c r="F159" s="242" t="s">
        <v>137</v>
      </c>
      <c r="G159" s="240"/>
      <c r="H159" s="243">
        <v>5.3520000000000003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134</v>
      </c>
      <c r="AU159" s="249" t="s">
        <v>80</v>
      </c>
      <c r="AV159" s="14" t="s">
        <v>128</v>
      </c>
      <c r="AW159" s="14" t="s">
        <v>31</v>
      </c>
      <c r="AX159" s="14" t="s">
        <v>78</v>
      </c>
      <c r="AY159" s="249" t="s">
        <v>122</v>
      </c>
    </row>
    <row r="160" s="2" customFormat="1" ht="16.5" customHeight="1">
      <c r="A160" s="40"/>
      <c r="B160" s="41"/>
      <c r="C160" s="207" t="s">
        <v>221</v>
      </c>
      <c r="D160" s="207" t="s">
        <v>124</v>
      </c>
      <c r="E160" s="208" t="s">
        <v>222</v>
      </c>
      <c r="F160" s="209" t="s">
        <v>223</v>
      </c>
      <c r="G160" s="210" t="s">
        <v>127</v>
      </c>
      <c r="H160" s="211">
        <v>41.280000000000001</v>
      </c>
      <c r="I160" s="212"/>
      <c r="J160" s="213">
        <f>ROUND(I160*H160,2)</f>
        <v>0</v>
      </c>
      <c r="K160" s="214"/>
      <c r="L160" s="46"/>
      <c r="M160" s="215" t="s">
        <v>19</v>
      </c>
      <c r="N160" s="216" t="s">
        <v>41</v>
      </c>
      <c r="O160" s="86"/>
      <c r="P160" s="217">
        <f>O160*H160</f>
        <v>0</v>
      </c>
      <c r="Q160" s="217">
        <v>0.00264</v>
      </c>
      <c r="R160" s="217">
        <f>Q160*H160</f>
        <v>0.1089792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128</v>
      </c>
      <c r="AT160" s="219" t="s">
        <v>124</v>
      </c>
      <c r="AU160" s="219" t="s">
        <v>80</v>
      </c>
      <c r="AY160" s="19" t="s">
        <v>122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78</v>
      </c>
      <c r="BK160" s="220">
        <f>ROUND(I160*H160,2)</f>
        <v>0</v>
      </c>
      <c r="BL160" s="19" t="s">
        <v>128</v>
      </c>
      <c r="BM160" s="219" t="s">
        <v>224</v>
      </c>
    </row>
    <row r="161" s="2" customFormat="1">
      <c r="A161" s="40"/>
      <c r="B161" s="41"/>
      <c r="C161" s="42"/>
      <c r="D161" s="221" t="s">
        <v>130</v>
      </c>
      <c r="E161" s="42"/>
      <c r="F161" s="222" t="s">
        <v>225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130</v>
      </c>
      <c r="AU161" s="19" t="s">
        <v>80</v>
      </c>
    </row>
    <row r="162" s="2" customFormat="1">
      <c r="A162" s="40"/>
      <c r="B162" s="41"/>
      <c r="C162" s="42"/>
      <c r="D162" s="226" t="s">
        <v>132</v>
      </c>
      <c r="E162" s="42"/>
      <c r="F162" s="227" t="s">
        <v>226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132</v>
      </c>
      <c r="AU162" s="19" t="s">
        <v>80</v>
      </c>
    </row>
    <row r="163" s="13" customFormat="1">
      <c r="A163" s="13"/>
      <c r="B163" s="228"/>
      <c r="C163" s="229"/>
      <c r="D163" s="221" t="s">
        <v>134</v>
      </c>
      <c r="E163" s="230" t="s">
        <v>19</v>
      </c>
      <c r="F163" s="231" t="s">
        <v>227</v>
      </c>
      <c r="G163" s="229"/>
      <c r="H163" s="232">
        <v>33.600000000000001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134</v>
      </c>
      <c r="AU163" s="238" t="s">
        <v>80</v>
      </c>
      <c r="AV163" s="13" t="s">
        <v>80</v>
      </c>
      <c r="AW163" s="13" t="s">
        <v>31</v>
      </c>
      <c r="AX163" s="13" t="s">
        <v>70</v>
      </c>
      <c r="AY163" s="238" t="s">
        <v>122</v>
      </c>
    </row>
    <row r="164" s="13" customFormat="1">
      <c r="A164" s="13"/>
      <c r="B164" s="228"/>
      <c r="C164" s="229"/>
      <c r="D164" s="221" t="s">
        <v>134</v>
      </c>
      <c r="E164" s="230" t="s">
        <v>19</v>
      </c>
      <c r="F164" s="231" t="s">
        <v>228</v>
      </c>
      <c r="G164" s="229"/>
      <c r="H164" s="232">
        <v>7.6799999999999997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134</v>
      </c>
      <c r="AU164" s="238" t="s">
        <v>80</v>
      </c>
      <c r="AV164" s="13" t="s">
        <v>80</v>
      </c>
      <c r="AW164" s="13" t="s">
        <v>31</v>
      </c>
      <c r="AX164" s="13" t="s">
        <v>70</v>
      </c>
      <c r="AY164" s="238" t="s">
        <v>122</v>
      </c>
    </row>
    <row r="165" s="14" customFormat="1">
      <c r="A165" s="14"/>
      <c r="B165" s="239"/>
      <c r="C165" s="240"/>
      <c r="D165" s="221" t="s">
        <v>134</v>
      </c>
      <c r="E165" s="241" t="s">
        <v>19</v>
      </c>
      <c r="F165" s="242" t="s">
        <v>137</v>
      </c>
      <c r="G165" s="240"/>
      <c r="H165" s="243">
        <v>41.280000000000001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134</v>
      </c>
      <c r="AU165" s="249" t="s">
        <v>80</v>
      </c>
      <c r="AV165" s="14" t="s">
        <v>128</v>
      </c>
      <c r="AW165" s="14" t="s">
        <v>31</v>
      </c>
      <c r="AX165" s="14" t="s">
        <v>78</v>
      </c>
      <c r="AY165" s="249" t="s">
        <v>122</v>
      </c>
    </row>
    <row r="166" s="2" customFormat="1" ht="16.5" customHeight="1">
      <c r="A166" s="40"/>
      <c r="B166" s="41"/>
      <c r="C166" s="207" t="s">
        <v>229</v>
      </c>
      <c r="D166" s="207" t="s">
        <v>124</v>
      </c>
      <c r="E166" s="208" t="s">
        <v>230</v>
      </c>
      <c r="F166" s="209" t="s">
        <v>231</v>
      </c>
      <c r="G166" s="210" t="s">
        <v>127</v>
      </c>
      <c r="H166" s="211">
        <v>41.280000000000001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41</v>
      </c>
      <c r="O166" s="86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128</v>
      </c>
      <c r="AT166" s="219" t="s">
        <v>124</v>
      </c>
      <c r="AU166" s="219" t="s">
        <v>80</v>
      </c>
      <c r="AY166" s="19" t="s">
        <v>122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78</v>
      </c>
      <c r="BK166" s="220">
        <f>ROUND(I166*H166,2)</f>
        <v>0</v>
      </c>
      <c r="BL166" s="19" t="s">
        <v>128</v>
      </c>
      <c r="BM166" s="219" t="s">
        <v>232</v>
      </c>
    </row>
    <row r="167" s="2" customFormat="1">
      <c r="A167" s="40"/>
      <c r="B167" s="41"/>
      <c r="C167" s="42"/>
      <c r="D167" s="221" t="s">
        <v>130</v>
      </c>
      <c r="E167" s="42"/>
      <c r="F167" s="222" t="s">
        <v>233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130</v>
      </c>
      <c r="AU167" s="19" t="s">
        <v>80</v>
      </c>
    </row>
    <row r="168" s="2" customFormat="1">
      <c r="A168" s="40"/>
      <c r="B168" s="41"/>
      <c r="C168" s="42"/>
      <c r="D168" s="226" t="s">
        <v>132</v>
      </c>
      <c r="E168" s="42"/>
      <c r="F168" s="227" t="s">
        <v>234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132</v>
      </c>
      <c r="AU168" s="19" t="s">
        <v>80</v>
      </c>
    </row>
    <row r="169" s="12" customFormat="1" ht="22.8" customHeight="1">
      <c r="A169" s="12"/>
      <c r="B169" s="191"/>
      <c r="C169" s="192"/>
      <c r="D169" s="193" t="s">
        <v>69</v>
      </c>
      <c r="E169" s="205" t="s">
        <v>162</v>
      </c>
      <c r="F169" s="205" t="s">
        <v>235</v>
      </c>
      <c r="G169" s="192"/>
      <c r="H169" s="192"/>
      <c r="I169" s="195"/>
      <c r="J169" s="206">
        <f>BK169</f>
        <v>0</v>
      </c>
      <c r="K169" s="192"/>
      <c r="L169" s="197"/>
      <c r="M169" s="198"/>
      <c r="N169" s="199"/>
      <c r="O169" s="199"/>
      <c r="P169" s="200">
        <f>SUM(P170:P213)</f>
        <v>0</v>
      </c>
      <c r="Q169" s="199"/>
      <c r="R169" s="200">
        <f>SUM(R170:R213)</f>
        <v>5930.1879409999992</v>
      </c>
      <c r="S169" s="199"/>
      <c r="T169" s="201">
        <f>SUM(T170:T213)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2" t="s">
        <v>78</v>
      </c>
      <c r="AT169" s="203" t="s">
        <v>69</v>
      </c>
      <c r="AU169" s="203" t="s">
        <v>78</v>
      </c>
      <c r="AY169" s="202" t="s">
        <v>122</v>
      </c>
      <c r="BK169" s="204">
        <f>SUM(BK170:BK213)</f>
        <v>0</v>
      </c>
    </row>
    <row r="170" s="2" customFormat="1" ht="24.15" customHeight="1">
      <c r="A170" s="40"/>
      <c r="B170" s="41"/>
      <c r="C170" s="207" t="s">
        <v>236</v>
      </c>
      <c r="D170" s="207" t="s">
        <v>124</v>
      </c>
      <c r="E170" s="208" t="s">
        <v>237</v>
      </c>
      <c r="F170" s="209" t="s">
        <v>238</v>
      </c>
      <c r="G170" s="210" t="s">
        <v>127</v>
      </c>
      <c r="H170" s="211">
        <v>17168</v>
      </c>
      <c r="I170" s="212"/>
      <c r="J170" s="213">
        <f>ROUND(I170*H170,2)</f>
        <v>0</v>
      </c>
      <c r="K170" s="214"/>
      <c r="L170" s="46"/>
      <c r="M170" s="215" t="s">
        <v>19</v>
      </c>
      <c r="N170" s="216" t="s">
        <v>41</v>
      </c>
      <c r="O170" s="86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128</v>
      </c>
      <c r="AT170" s="219" t="s">
        <v>124</v>
      </c>
      <c r="AU170" s="219" t="s">
        <v>80</v>
      </c>
      <c r="AY170" s="19" t="s">
        <v>122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78</v>
      </c>
      <c r="BK170" s="220">
        <f>ROUND(I170*H170,2)</f>
        <v>0</v>
      </c>
      <c r="BL170" s="19" t="s">
        <v>128</v>
      </c>
      <c r="BM170" s="219" t="s">
        <v>239</v>
      </c>
    </row>
    <row r="171" s="2" customFormat="1">
      <c r="A171" s="40"/>
      <c r="B171" s="41"/>
      <c r="C171" s="42"/>
      <c r="D171" s="221" t="s">
        <v>130</v>
      </c>
      <c r="E171" s="42"/>
      <c r="F171" s="222" t="s">
        <v>240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130</v>
      </c>
      <c r="AU171" s="19" t="s">
        <v>80</v>
      </c>
    </row>
    <row r="172" s="13" customFormat="1">
      <c r="A172" s="13"/>
      <c r="B172" s="228"/>
      <c r="C172" s="229"/>
      <c r="D172" s="221" t="s">
        <v>134</v>
      </c>
      <c r="E172" s="230" t="s">
        <v>19</v>
      </c>
      <c r="F172" s="231" t="s">
        <v>241</v>
      </c>
      <c r="G172" s="229"/>
      <c r="H172" s="232">
        <v>15116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134</v>
      </c>
      <c r="AU172" s="238" t="s">
        <v>80</v>
      </c>
      <c r="AV172" s="13" t="s">
        <v>80</v>
      </c>
      <c r="AW172" s="13" t="s">
        <v>31</v>
      </c>
      <c r="AX172" s="13" t="s">
        <v>70</v>
      </c>
      <c r="AY172" s="238" t="s">
        <v>122</v>
      </c>
    </row>
    <row r="173" s="13" customFormat="1">
      <c r="A173" s="13"/>
      <c r="B173" s="228"/>
      <c r="C173" s="229"/>
      <c r="D173" s="221" t="s">
        <v>134</v>
      </c>
      <c r="E173" s="230" t="s">
        <v>19</v>
      </c>
      <c r="F173" s="231" t="s">
        <v>242</v>
      </c>
      <c r="G173" s="229"/>
      <c r="H173" s="232">
        <v>2052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134</v>
      </c>
      <c r="AU173" s="238" t="s">
        <v>80</v>
      </c>
      <c r="AV173" s="13" t="s">
        <v>80</v>
      </c>
      <c r="AW173" s="13" t="s">
        <v>31</v>
      </c>
      <c r="AX173" s="13" t="s">
        <v>70</v>
      </c>
      <c r="AY173" s="238" t="s">
        <v>122</v>
      </c>
    </row>
    <row r="174" s="14" customFormat="1">
      <c r="A174" s="14"/>
      <c r="B174" s="239"/>
      <c r="C174" s="240"/>
      <c r="D174" s="221" t="s">
        <v>134</v>
      </c>
      <c r="E174" s="241" t="s">
        <v>19</v>
      </c>
      <c r="F174" s="242" t="s">
        <v>137</v>
      </c>
      <c r="G174" s="240"/>
      <c r="H174" s="243">
        <v>17168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134</v>
      </c>
      <c r="AU174" s="249" t="s">
        <v>80</v>
      </c>
      <c r="AV174" s="14" t="s">
        <v>128</v>
      </c>
      <c r="AW174" s="14" t="s">
        <v>31</v>
      </c>
      <c r="AX174" s="14" t="s">
        <v>78</v>
      </c>
      <c r="AY174" s="249" t="s">
        <v>122</v>
      </c>
    </row>
    <row r="175" s="2" customFormat="1" ht="16.5" customHeight="1">
      <c r="A175" s="40"/>
      <c r="B175" s="41"/>
      <c r="C175" s="250" t="s">
        <v>243</v>
      </c>
      <c r="D175" s="250" t="s">
        <v>203</v>
      </c>
      <c r="E175" s="251" t="s">
        <v>244</v>
      </c>
      <c r="F175" s="252" t="s">
        <v>245</v>
      </c>
      <c r="G175" s="253" t="s">
        <v>178</v>
      </c>
      <c r="H175" s="254">
        <v>343.36000000000001</v>
      </c>
      <c r="I175" s="255"/>
      <c r="J175" s="256">
        <f>ROUND(I175*H175,2)</f>
        <v>0</v>
      </c>
      <c r="K175" s="257"/>
      <c r="L175" s="258"/>
      <c r="M175" s="259" t="s">
        <v>19</v>
      </c>
      <c r="N175" s="260" t="s">
        <v>41</v>
      </c>
      <c r="O175" s="86"/>
      <c r="P175" s="217">
        <f>O175*H175</f>
        <v>0</v>
      </c>
      <c r="Q175" s="217">
        <v>1</v>
      </c>
      <c r="R175" s="217">
        <f>Q175*H175</f>
        <v>343.36000000000001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183</v>
      </c>
      <c r="AT175" s="219" t="s">
        <v>203</v>
      </c>
      <c r="AU175" s="219" t="s">
        <v>80</v>
      </c>
      <c r="AY175" s="19" t="s">
        <v>122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78</v>
      </c>
      <c r="BK175" s="220">
        <f>ROUND(I175*H175,2)</f>
        <v>0</v>
      </c>
      <c r="BL175" s="19" t="s">
        <v>128</v>
      </c>
      <c r="BM175" s="219" t="s">
        <v>246</v>
      </c>
    </row>
    <row r="176" s="2" customFormat="1">
      <c r="A176" s="40"/>
      <c r="B176" s="41"/>
      <c r="C176" s="42"/>
      <c r="D176" s="221" t="s">
        <v>130</v>
      </c>
      <c r="E176" s="42"/>
      <c r="F176" s="222" t="s">
        <v>245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130</v>
      </c>
      <c r="AU176" s="19" t="s">
        <v>80</v>
      </c>
    </row>
    <row r="177" s="13" customFormat="1">
      <c r="A177" s="13"/>
      <c r="B177" s="228"/>
      <c r="C177" s="229"/>
      <c r="D177" s="221" t="s">
        <v>134</v>
      </c>
      <c r="E177" s="230" t="s">
        <v>19</v>
      </c>
      <c r="F177" s="231" t="s">
        <v>247</v>
      </c>
      <c r="G177" s="229"/>
      <c r="H177" s="232">
        <v>151.16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134</v>
      </c>
      <c r="AU177" s="238" t="s">
        <v>80</v>
      </c>
      <c r="AV177" s="13" t="s">
        <v>80</v>
      </c>
      <c r="AW177" s="13" t="s">
        <v>31</v>
      </c>
      <c r="AX177" s="13" t="s">
        <v>70</v>
      </c>
      <c r="AY177" s="238" t="s">
        <v>122</v>
      </c>
    </row>
    <row r="178" s="13" customFormat="1">
      <c r="A178" s="13"/>
      <c r="B178" s="228"/>
      <c r="C178" s="229"/>
      <c r="D178" s="221" t="s">
        <v>134</v>
      </c>
      <c r="E178" s="230" t="s">
        <v>19</v>
      </c>
      <c r="F178" s="231" t="s">
        <v>248</v>
      </c>
      <c r="G178" s="229"/>
      <c r="H178" s="232">
        <v>20.52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134</v>
      </c>
      <c r="AU178" s="238" t="s">
        <v>80</v>
      </c>
      <c r="AV178" s="13" t="s">
        <v>80</v>
      </c>
      <c r="AW178" s="13" t="s">
        <v>31</v>
      </c>
      <c r="AX178" s="13" t="s">
        <v>70</v>
      </c>
      <c r="AY178" s="238" t="s">
        <v>122</v>
      </c>
    </row>
    <row r="179" s="14" customFormat="1">
      <c r="A179" s="14"/>
      <c r="B179" s="239"/>
      <c r="C179" s="240"/>
      <c r="D179" s="221" t="s">
        <v>134</v>
      </c>
      <c r="E179" s="241" t="s">
        <v>19</v>
      </c>
      <c r="F179" s="242" t="s">
        <v>137</v>
      </c>
      <c r="G179" s="240"/>
      <c r="H179" s="243">
        <v>171.68000000000001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134</v>
      </c>
      <c r="AU179" s="249" t="s">
        <v>80</v>
      </c>
      <c r="AV179" s="14" t="s">
        <v>128</v>
      </c>
      <c r="AW179" s="14" t="s">
        <v>31</v>
      </c>
      <c r="AX179" s="14" t="s">
        <v>78</v>
      </c>
      <c r="AY179" s="249" t="s">
        <v>122</v>
      </c>
    </row>
    <row r="180" s="13" customFormat="1">
      <c r="A180" s="13"/>
      <c r="B180" s="228"/>
      <c r="C180" s="229"/>
      <c r="D180" s="221" t="s">
        <v>134</v>
      </c>
      <c r="E180" s="229"/>
      <c r="F180" s="231" t="s">
        <v>249</v>
      </c>
      <c r="G180" s="229"/>
      <c r="H180" s="232">
        <v>343.36000000000001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134</v>
      </c>
      <c r="AU180" s="238" t="s">
        <v>80</v>
      </c>
      <c r="AV180" s="13" t="s">
        <v>80</v>
      </c>
      <c r="AW180" s="13" t="s">
        <v>4</v>
      </c>
      <c r="AX180" s="13" t="s">
        <v>78</v>
      </c>
      <c r="AY180" s="238" t="s">
        <v>122</v>
      </c>
    </row>
    <row r="181" s="2" customFormat="1" ht="16.5" customHeight="1">
      <c r="A181" s="40"/>
      <c r="B181" s="41"/>
      <c r="C181" s="250" t="s">
        <v>250</v>
      </c>
      <c r="D181" s="250" t="s">
        <v>203</v>
      </c>
      <c r="E181" s="251" t="s">
        <v>251</v>
      </c>
      <c r="F181" s="252" t="s">
        <v>252</v>
      </c>
      <c r="G181" s="253" t="s">
        <v>178</v>
      </c>
      <c r="H181" s="254">
        <v>343.36000000000001</v>
      </c>
      <c r="I181" s="255"/>
      <c r="J181" s="256">
        <f>ROUND(I181*H181,2)</f>
        <v>0</v>
      </c>
      <c r="K181" s="257"/>
      <c r="L181" s="258"/>
      <c r="M181" s="259" t="s">
        <v>19</v>
      </c>
      <c r="N181" s="260" t="s">
        <v>41</v>
      </c>
      <c r="O181" s="86"/>
      <c r="P181" s="217">
        <f>O181*H181</f>
        <v>0</v>
      </c>
      <c r="Q181" s="217">
        <v>1</v>
      </c>
      <c r="R181" s="217">
        <f>Q181*H181</f>
        <v>343.36000000000001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183</v>
      </c>
      <c r="AT181" s="219" t="s">
        <v>203</v>
      </c>
      <c r="AU181" s="219" t="s">
        <v>80</v>
      </c>
      <c r="AY181" s="19" t="s">
        <v>122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78</v>
      </c>
      <c r="BK181" s="220">
        <f>ROUND(I181*H181,2)</f>
        <v>0</v>
      </c>
      <c r="BL181" s="19" t="s">
        <v>128</v>
      </c>
      <c r="BM181" s="219" t="s">
        <v>253</v>
      </c>
    </row>
    <row r="182" s="2" customFormat="1">
      <c r="A182" s="40"/>
      <c r="B182" s="41"/>
      <c r="C182" s="42"/>
      <c r="D182" s="221" t="s">
        <v>130</v>
      </c>
      <c r="E182" s="42"/>
      <c r="F182" s="222" t="s">
        <v>252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130</v>
      </c>
      <c r="AU182" s="19" t="s">
        <v>80</v>
      </c>
    </row>
    <row r="183" s="13" customFormat="1">
      <c r="A183" s="13"/>
      <c r="B183" s="228"/>
      <c r="C183" s="229"/>
      <c r="D183" s="221" t="s">
        <v>134</v>
      </c>
      <c r="E183" s="230" t="s">
        <v>19</v>
      </c>
      <c r="F183" s="231" t="s">
        <v>247</v>
      </c>
      <c r="G183" s="229"/>
      <c r="H183" s="232">
        <v>151.16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134</v>
      </c>
      <c r="AU183" s="238" t="s">
        <v>80</v>
      </c>
      <c r="AV183" s="13" t="s">
        <v>80</v>
      </c>
      <c r="AW183" s="13" t="s">
        <v>31</v>
      </c>
      <c r="AX183" s="13" t="s">
        <v>70</v>
      </c>
      <c r="AY183" s="238" t="s">
        <v>122</v>
      </c>
    </row>
    <row r="184" s="13" customFormat="1">
      <c r="A184" s="13"/>
      <c r="B184" s="228"/>
      <c r="C184" s="229"/>
      <c r="D184" s="221" t="s">
        <v>134</v>
      </c>
      <c r="E184" s="230" t="s">
        <v>19</v>
      </c>
      <c r="F184" s="231" t="s">
        <v>248</v>
      </c>
      <c r="G184" s="229"/>
      <c r="H184" s="232">
        <v>20.52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134</v>
      </c>
      <c r="AU184" s="238" t="s">
        <v>80</v>
      </c>
      <c r="AV184" s="13" t="s">
        <v>80</v>
      </c>
      <c r="AW184" s="13" t="s">
        <v>31</v>
      </c>
      <c r="AX184" s="13" t="s">
        <v>70</v>
      </c>
      <c r="AY184" s="238" t="s">
        <v>122</v>
      </c>
    </row>
    <row r="185" s="14" customFormat="1">
      <c r="A185" s="14"/>
      <c r="B185" s="239"/>
      <c r="C185" s="240"/>
      <c r="D185" s="221" t="s">
        <v>134</v>
      </c>
      <c r="E185" s="241" t="s">
        <v>19</v>
      </c>
      <c r="F185" s="242" t="s">
        <v>137</v>
      </c>
      <c r="G185" s="240"/>
      <c r="H185" s="243">
        <v>171.68000000000001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134</v>
      </c>
      <c r="AU185" s="249" t="s">
        <v>80</v>
      </c>
      <c r="AV185" s="14" t="s">
        <v>128</v>
      </c>
      <c r="AW185" s="14" t="s">
        <v>31</v>
      </c>
      <c r="AX185" s="14" t="s">
        <v>78</v>
      </c>
      <c r="AY185" s="249" t="s">
        <v>122</v>
      </c>
    </row>
    <row r="186" s="13" customFormat="1">
      <c r="A186" s="13"/>
      <c r="B186" s="228"/>
      <c r="C186" s="229"/>
      <c r="D186" s="221" t="s">
        <v>134</v>
      </c>
      <c r="E186" s="229"/>
      <c r="F186" s="231" t="s">
        <v>249</v>
      </c>
      <c r="G186" s="229"/>
      <c r="H186" s="232">
        <v>343.36000000000001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134</v>
      </c>
      <c r="AU186" s="238" t="s">
        <v>80</v>
      </c>
      <c r="AV186" s="13" t="s">
        <v>80</v>
      </c>
      <c r="AW186" s="13" t="s">
        <v>4</v>
      </c>
      <c r="AX186" s="13" t="s">
        <v>78</v>
      </c>
      <c r="AY186" s="238" t="s">
        <v>122</v>
      </c>
    </row>
    <row r="187" s="2" customFormat="1" ht="24.15" customHeight="1">
      <c r="A187" s="40"/>
      <c r="B187" s="41"/>
      <c r="C187" s="207" t="s">
        <v>254</v>
      </c>
      <c r="D187" s="207" t="s">
        <v>124</v>
      </c>
      <c r="E187" s="208" t="s">
        <v>255</v>
      </c>
      <c r="F187" s="209" t="s">
        <v>256</v>
      </c>
      <c r="G187" s="210" t="s">
        <v>127</v>
      </c>
      <c r="H187" s="211">
        <v>8584</v>
      </c>
      <c r="I187" s="212"/>
      <c r="J187" s="213">
        <f>ROUND(I187*H187,2)</f>
        <v>0</v>
      </c>
      <c r="K187" s="214"/>
      <c r="L187" s="46"/>
      <c r="M187" s="215" t="s">
        <v>19</v>
      </c>
      <c r="N187" s="216" t="s">
        <v>41</v>
      </c>
      <c r="O187" s="86"/>
      <c r="P187" s="217">
        <f>O187*H187</f>
        <v>0</v>
      </c>
      <c r="Q187" s="217">
        <v>0.106</v>
      </c>
      <c r="R187" s="217">
        <f>Q187*H187</f>
        <v>909.904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128</v>
      </c>
      <c r="AT187" s="219" t="s">
        <v>124</v>
      </c>
      <c r="AU187" s="219" t="s">
        <v>80</v>
      </c>
      <c r="AY187" s="19" t="s">
        <v>122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78</v>
      </c>
      <c r="BK187" s="220">
        <f>ROUND(I187*H187,2)</f>
        <v>0</v>
      </c>
      <c r="BL187" s="19" t="s">
        <v>128</v>
      </c>
      <c r="BM187" s="219" t="s">
        <v>257</v>
      </c>
    </row>
    <row r="188" s="2" customFormat="1">
      <c r="A188" s="40"/>
      <c r="B188" s="41"/>
      <c r="C188" s="42"/>
      <c r="D188" s="221" t="s">
        <v>130</v>
      </c>
      <c r="E188" s="42"/>
      <c r="F188" s="222" t="s">
        <v>256</v>
      </c>
      <c r="G188" s="42"/>
      <c r="H188" s="42"/>
      <c r="I188" s="223"/>
      <c r="J188" s="42"/>
      <c r="K188" s="42"/>
      <c r="L188" s="46"/>
      <c r="M188" s="224"/>
      <c r="N188" s="22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130</v>
      </c>
      <c r="AU188" s="19" t="s">
        <v>80</v>
      </c>
    </row>
    <row r="189" s="13" customFormat="1">
      <c r="A189" s="13"/>
      <c r="B189" s="228"/>
      <c r="C189" s="229"/>
      <c r="D189" s="221" t="s">
        <v>134</v>
      </c>
      <c r="E189" s="230" t="s">
        <v>19</v>
      </c>
      <c r="F189" s="231" t="s">
        <v>135</v>
      </c>
      <c r="G189" s="229"/>
      <c r="H189" s="232">
        <v>7558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134</v>
      </c>
      <c r="AU189" s="238" t="s">
        <v>80</v>
      </c>
      <c r="AV189" s="13" t="s">
        <v>80</v>
      </c>
      <c r="AW189" s="13" t="s">
        <v>31</v>
      </c>
      <c r="AX189" s="13" t="s">
        <v>70</v>
      </c>
      <c r="AY189" s="238" t="s">
        <v>122</v>
      </c>
    </row>
    <row r="190" s="13" customFormat="1">
      <c r="A190" s="13"/>
      <c r="B190" s="228"/>
      <c r="C190" s="229"/>
      <c r="D190" s="221" t="s">
        <v>134</v>
      </c>
      <c r="E190" s="230" t="s">
        <v>19</v>
      </c>
      <c r="F190" s="231" t="s">
        <v>136</v>
      </c>
      <c r="G190" s="229"/>
      <c r="H190" s="232">
        <v>1026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134</v>
      </c>
      <c r="AU190" s="238" t="s">
        <v>80</v>
      </c>
      <c r="AV190" s="13" t="s">
        <v>80</v>
      </c>
      <c r="AW190" s="13" t="s">
        <v>31</v>
      </c>
      <c r="AX190" s="13" t="s">
        <v>70</v>
      </c>
      <c r="AY190" s="238" t="s">
        <v>122</v>
      </c>
    </row>
    <row r="191" s="14" customFormat="1">
      <c r="A191" s="14"/>
      <c r="B191" s="239"/>
      <c r="C191" s="240"/>
      <c r="D191" s="221" t="s">
        <v>134</v>
      </c>
      <c r="E191" s="241" t="s">
        <v>19</v>
      </c>
      <c r="F191" s="242" t="s">
        <v>137</v>
      </c>
      <c r="G191" s="240"/>
      <c r="H191" s="243">
        <v>8584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134</v>
      </c>
      <c r="AU191" s="249" t="s">
        <v>80</v>
      </c>
      <c r="AV191" s="14" t="s">
        <v>128</v>
      </c>
      <c r="AW191" s="14" t="s">
        <v>31</v>
      </c>
      <c r="AX191" s="14" t="s">
        <v>78</v>
      </c>
      <c r="AY191" s="249" t="s">
        <v>122</v>
      </c>
    </row>
    <row r="192" s="2" customFormat="1" ht="24.15" customHeight="1">
      <c r="A192" s="40"/>
      <c r="B192" s="41"/>
      <c r="C192" s="207" t="s">
        <v>258</v>
      </c>
      <c r="D192" s="207" t="s">
        <v>124</v>
      </c>
      <c r="E192" s="208" t="s">
        <v>259</v>
      </c>
      <c r="F192" s="209" t="s">
        <v>260</v>
      </c>
      <c r="G192" s="210" t="s">
        <v>127</v>
      </c>
      <c r="H192" s="211">
        <v>8584</v>
      </c>
      <c r="I192" s="212"/>
      <c r="J192" s="213">
        <f>ROUND(I192*H192,2)</f>
        <v>0</v>
      </c>
      <c r="K192" s="214"/>
      <c r="L192" s="46"/>
      <c r="M192" s="215" t="s">
        <v>19</v>
      </c>
      <c r="N192" s="216" t="s">
        <v>41</v>
      </c>
      <c r="O192" s="86"/>
      <c r="P192" s="217">
        <f>O192*H192</f>
        <v>0</v>
      </c>
      <c r="Q192" s="217">
        <v>0.12</v>
      </c>
      <c r="R192" s="217">
        <f>Q192*H192</f>
        <v>1030.0799999999999</v>
      </c>
      <c r="S192" s="217">
        <v>0</v>
      </c>
      <c r="T192" s="21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128</v>
      </c>
      <c r="AT192" s="219" t="s">
        <v>124</v>
      </c>
      <c r="AU192" s="219" t="s">
        <v>80</v>
      </c>
      <c r="AY192" s="19" t="s">
        <v>122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78</v>
      </c>
      <c r="BK192" s="220">
        <f>ROUND(I192*H192,2)</f>
        <v>0</v>
      </c>
      <c r="BL192" s="19" t="s">
        <v>128</v>
      </c>
      <c r="BM192" s="219" t="s">
        <v>261</v>
      </c>
    </row>
    <row r="193" s="2" customFormat="1">
      <c r="A193" s="40"/>
      <c r="B193" s="41"/>
      <c r="C193" s="42"/>
      <c r="D193" s="221" t="s">
        <v>130</v>
      </c>
      <c r="E193" s="42"/>
      <c r="F193" s="222" t="s">
        <v>262</v>
      </c>
      <c r="G193" s="42"/>
      <c r="H193" s="42"/>
      <c r="I193" s="223"/>
      <c r="J193" s="42"/>
      <c r="K193" s="42"/>
      <c r="L193" s="46"/>
      <c r="M193" s="224"/>
      <c r="N193" s="22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130</v>
      </c>
      <c r="AU193" s="19" t="s">
        <v>80</v>
      </c>
    </row>
    <row r="194" s="2" customFormat="1">
      <c r="A194" s="40"/>
      <c r="B194" s="41"/>
      <c r="C194" s="42"/>
      <c r="D194" s="226" t="s">
        <v>132</v>
      </c>
      <c r="E194" s="42"/>
      <c r="F194" s="227" t="s">
        <v>263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132</v>
      </c>
      <c r="AU194" s="19" t="s">
        <v>80</v>
      </c>
    </row>
    <row r="195" s="13" customFormat="1">
      <c r="A195" s="13"/>
      <c r="B195" s="228"/>
      <c r="C195" s="229"/>
      <c r="D195" s="221" t="s">
        <v>134</v>
      </c>
      <c r="E195" s="230" t="s">
        <v>19</v>
      </c>
      <c r="F195" s="231" t="s">
        <v>135</v>
      </c>
      <c r="G195" s="229"/>
      <c r="H195" s="232">
        <v>7558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8" t="s">
        <v>134</v>
      </c>
      <c r="AU195" s="238" t="s">
        <v>80</v>
      </c>
      <c r="AV195" s="13" t="s">
        <v>80</v>
      </c>
      <c r="AW195" s="13" t="s">
        <v>31</v>
      </c>
      <c r="AX195" s="13" t="s">
        <v>70</v>
      </c>
      <c r="AY195" s="238" t="s">
        <v>122</v>
      </c>
    </row>
    <row r="196" s="13" customFormat="1">
      <c r="A196" s="13"/>
      <c r="B196" s="228"/>
      <c r="C196" s="229"/>
      <c r="D196" s="221" t="s">
        <v>134</v>
      </c>
      <c r="E196" s="230" t="s">
        <v>19</v>
      </c>
      <c r="F196" s="231" t="s">
        <v>136</v>
      </c>
      <c r="G196" s="229"/>
      <c r="H196" s="232">
        <v>1026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134</v>
      </c>
      <c r="AU196" s="238" t="s">
        <v>80</v>
      </c>
      <c r="AV196" s="13" t="s">
        <v>80</v>
      </c>
      <c r="AW196" s="13" t="s">
        <v>31</v>
      </c>
      <c r="AX196" s="13" t="s">
        <v>70</v>
      </c>
      <c r="AY196" s="238" t="s">
        <v>122</v>
      </c>
    </row>
    <row r="197" s="14" customFormat="1">
      <c r="A197" s="14"/>
      <c r="B197" s="239"/>
      <c r="C197" s="240"/>
      <c r="D197" s="221" t="s">
        <v>134</v>
      </c>
      <c r="E197" s="241" t="s">
        <v>19</v>
      </c>
      <c r="F197" s="242" t="s">
        <v>137</v>
      </c>
      <c r="G197" s="240"/>
      <c r="H197" s="243">
        <v>8584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134</v>
      </c>
      <c r="AU197" s="249" t="s">
        <v>80</v>
      </c>
      <c r="AV197" s="14" t="s">
        <v>128</v>
      </c>
      <c r="AW197" s="14" t="s">
        <v>31</v>
      </c>
      <c r="AX197" s="14" t="s">
        <v>78</v>
      </c>
      <c r="AY197" s="249" t="s">
        <v>122</v>
      </c>
    </row>
    <row r="198" s="2" customFormat="1" ht="24.15" customHeight="1">
      <c r="A198" s="40"/>
      <c r="B198" s="41"/>
      <c r="C198" s="207" t="s">
        <v>7</v>
      </c>
      <c r="D198" s="207" t="s">
        <v>124</v>
      </c>
      <c r="E198" s="208" t="s">
        <v>264</v>
      </c>
      <c r="F198" s="209" t="s">
        <v>265</v>
      </c>
      <c r="G198" s="210" t="s">
        <v>127</v>
      </c>
      <c r="H198" s="211">
        <v>8584</v>
      </c>
      <c r="I198" s="212"/>
      <c r="J198" s="213">
        <f>ROUND(I198*H198,2)</f>
        <v>0</v>
      </c>
      <c r="K198" s="214"/>
      <c r="L198" s="46"/>
      <c r="M198" s="215" t="s">
        <v>19</v>
      </c>
      <c r="N198" s="216" t="s">
        <v>41</v>
      </c>
      <c r="O198" s="86"/>
      <c r="P198" s="217">
        <f>O198*H198</f>
        <v>0</v>
      </c>
      <c r="Q198" s="217">
        <v>0.34838999999999998</v>
      </c>
      <c r="R198" s="217">
        <f>Q198*H198</f>
        <v>2990.5797599999996</v>
      </c>
      <c r="S198" s="217">
        <v>0</v>
      </c>
      <c r="T198" s="21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9" t="s">
        <v>128</v>
      </c>
      <c r="AT198" s="219" t="s">
        <v>124</v>
      </c>
      <c r="AU198" s="219" t="s">
        <v>80</v>
      </c>
      <c r="AY198" s="19" t="s">
        <v>122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78</v>
      </c>
      <c r="BK198" s="220">
        <f>ROUND(I198*H198,2)</f>
        <v>0</v>
      </c>
      <c r="BL198" s="19" t="s">
        <v>128</v>
      </c>
      <c r="BM198" s="219" t="s">
        <v>266</v>
      </c>
    </row>
    <row r="199" s="2" customFormat="1">
      <c r="A199" s="40"/>
      <c r="B199" s="41"/>
      <c r="C199" s="42"/>
      <c r="D199" s="221" t="s">
        <v>130</v>
      </c>
      <c r="E199" s="42"/>
      <c r="F199" s="222" t="s">
        <v>267</v>
      </c>
      <c r="G199" s="42"/>
      <c r="H199" s="42"/>
      <c r="I199" s="223"/>
      <c r="J199" s="42"/>
      <c r="K199" s="42"/>
      <c r="L199" s="46"/>
      <c r="M199" s="224"/>
      <c r="N199" s="22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130</v>
      </c>
      <c r="AU199" s="19" t="s">
        <v>80</v>
      </c>
    </row>
    <row r="200" s="2" customFormat="1">
      <c r="A200" s="40"/>
      <c r="B200" s="41"/>
      <c r="C200" s="42"/>
      <c r="D200" s="226" t="s">
        <v>132</v>
      </c>
      <c r="E200" s="42"/>
      <c r="F200" s="227" t="s">
        <v>268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132</v>
      </c>
      <c r="AU200" s="19" t="s">
        <v>80</v>
      </c>
    </row>
    <row r="201" s="13" customFormat="1">
      <c r="A201" s="13"/>
      <c r="B201" s="228"/>
      <c r="C201" s="229"/>
      <c r="D201" s="221" t="s">
        <v>134</v>
      </c>
      <c r="E201" s="230" t="s">
        <v>19</v>
      </c>
      <c r="F201" s="231" t="s">
        <v>135</v>
      </c>
      <c r="G201" s="229"/>
      <c r="H201" s="232">
        <v>7558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134</v>
      </c>
      <c r="AU201" s="238" t="s">
        <v>80</v>
      </c>
      <c r="AV201" s="13" t="s">
        <v>80</v>
      </c>
      <c r="AW201" s="13" t="s">
        <v>31</v>
      </c>
      <c r="AX201" s="13" t="s">
        <v>70</v>
      </c>
      <c r="AY201" s="238" t="s">
        <v>122</v>
      </c>
    </row>
    <row r="202" s="13" customFormat="1">
      <c r="A202" s="13"/>
      <c r="B202" s="228"/>
      <c r="C202" s="229"/>
      <c r="D202" s="221" t="s">
        <v>134</v>
      </c>
      <c r="E202" s="230" t="s">
        <v>19</v>
      </c>
      <c r="F202" s="231" t="s">
        <v>136</v>
      </c>
      <c r="G202" s="229"/>
      <c r="H202" s="232">
        <v>1026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134</v>
      </c>
      <c r="AU202" s="238" t="s">
        <v>80</v>
      </c>
      <c r="AV202" s="13" t="s">
        <v>80</v>
      </c>
      <c r="AW202" s="13" t="s">
        <v>31</v>
      </c>
      <c r="AX202" s="13" t="s">
        <v>70</v>
      </c>
      <c r="AY202" s="238" t="s">
        <v>122</v>
      </c>
    </row>
    <row r="203" s="14" customFormat="1">
      <c r="A203" s="14"/>
      <c r="B203" s="239"/>
      <c r="C203" s="240"/>
      <c r="D203" s="221" t="s">
        <v>134</v>
      </c>
      <c r="E203" s="241" t="s">
        <v>19</v>
      </c>
      <c r="F203" s="242" t="s">
        <v>137</v>
      </c>
      <c r="G203" s="240"/>
      <c r="H203" s="243">
        <v>8584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9" t="s">
        <v>134</v>
      </c>
      <c r="AU203" s="249" t="s">
        <v>80</v>
      </c>
      <c r="AV203" s="14" t="s">
        <v>128</v>
      </c>
      <c r="AW203" s="14" t="s">
        <v>31</v>
      </c>
      <c r="AX203" s="14" t="s">
        <v>78</v>
      </c>
      <c r="AY203" s="249" t="s">
        <v>122</v>
      </c>
    </row>
    <row r="204" s="2" customFormat="1" ht="33" customHeight="1">
      <c r="A204" s="40"/>
      <c r="B204" s="41"/>
      <c r="C204" s="207" t="s">
        <v>269</v>
      </c>
      <c r="D204" s="207" t="s">
        <v>124</v>
      </c>
      <c r="E204" s="208" t="s">
        <v>270</v>
      </c>
      <c r="F204" s="209" t="s">
        <v>271</v>
      </c>
      <c r="G204" s="210" t="s">
        <v>127</v>
      </c>
      <c r="H204" s="211">
        <v>8584</v>
      </c>
      <c r="I204" s="212"/>
      <c r="J204" s="213">
        <f>ROUND(I204*H204,2)</f>
        <v>0</v>
      </c>
      <c r="K204" s="214"/>
      <c r="L204" s="46"/>
      <c r="M204" s="215" t="s">
        <v>19</v>
      </c>
      <c r="N204" s="216" t="s">
        <v>41</v>
      </c>
      <c r="O204" s="86"/>
      <c r="P204" s="217">
        <f>O204*H204</f>
        <v>0</v>
      </c>
      <c r="Q204" s="217">
        <v>0.036400000000000002</v>
      </c>
      <c r="R204" s="217">
        <f>Q204*H204</f>
        <v>312.45760000000001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128</v>
      </c>
      <c r="AT204" s="219" t="s">
        <v>124</v>
      </c>
      <c r="AU204" s="219" t="s">
        <v>80</v>
      </c>
      <c r="AY204" s="19" t="s">
        <v>122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78</v>
      </c>
      <c r="BK204" s="220">
        <f>ROUND(I204*H204,2)</f>
        <v>0</v>
      </c>
      <c r="BL204" s="19" t="s">
        <v>128</v>
      </c>
      <c r="BM204" s="219" t="s">
        <v>272</v>
      </c>
    </row>
    <row r="205" s="2" customFormat="1">
      <c r="A205" s="40"/>
      <c r="B205" s="41"/>
      <c r="C205" s="42"/>
      <c r="D205" s="221" t="s">
        <v>130</v>
      </c>
      <c r="E205" s="42"/>
      <c r="F205" s="222" t="s">
        <v>273</v>
      </c>
      <c r="G205" s="42"/>
      <c r="H205" s="42"/>
      <c r="I205" s="223"/>
      <c r="J205" s="42"/>
      <c r="K205" s="42"/>
      <c r="L205" s="46"/>
      <c r="M205" s="224"/>
      <c r="N205" s="22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130</v>
      </c>
      <c r="AU205" s="19" t="s">
        <v>80</v>
      </c>
    </row>
    <row r="206" s="2" customFormat="1">
      <c r="A206" s="40"/>
      <c r="B206" s="41"/>
      <c r="C206" s="42"/>
      <c r="D206" s="226" t="s">
        <v>132</v>
      </c>
      <c r="E206" s="42"/>
      <c r="F206" s="227" t="s">
        <v>274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132</v>
      </c>
      <c r="AU206" s="19" t="s">
        <v>80</v>
      </c>
    </row>
    <row r="207" s="13" customFormat="1">
      <c r="A207" s="13"/>
      <c r="B207" s="228"/>
      <c r="C207" s="229"/>
      <c r="D207" s="221" t="s">
        <v>134</v>
      </c>
      <c r="E207" s="230" t="s">
        <v>19</v>
      </c>
      <c r="F207" s="231" t="s">
        <v>135</v>
      </c>
      <c r="G207" s="229"/>
      <c r="H207" s="232">
        <v>7558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134</v>
      </c>
      <c r="AU207" s="238" t="s">
        <v>80</v>
      </c>
      <c r="AV207" s="13" t="s">
        <v>80</v>
      </c>
      <c r="AW207" s="13" t="s">
        <v>31</v>
      </c>
      <c r="AX207" s="13" t="s">
        <v>70</v>
      </c>
      <c r="AY207" s="238" t="s">
        <v>122</v>
      </c>
    </row>
    <row r="208" s="13" customFormat="1">
      <c r="A208" s="13"/>
      <c r="B208" s="228"/>
      <c r="C208" s="229"/>
      <c r="D208" s="221" t="s">
        <v>134</v>
      </c>
      <c r="E208" s="230" t="s">
        <v>19</v>
      </c>
      <c r="F208" s="231" t="s">
        <v>136</v>
      </c>
      <c r="G208" s="229"/>
      <c r="H208" s="232">
        <v>1026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134</v>
      </c>
      <c r="AU208" s="238" t="s">
        <v>80</v>
      </c>
      <c r="AV208" s="13" t="s">
        <v>80</v>
      </c>
      <c r="AW208" s="13" t="s">
        <v>31</v>
      </c>
      <c r="AX208" s="13" t="s">
        <v>70</v>
      </c>
      <c r="AY208" s="238" t="s">
        <v>122</v>
      </c>
    </row>
    <row r="209" s="14" customFormat="1">
      <c r="A209" s="14"/>
      <c r="B209" s="239"/>
      <c r="C209" s="240"/>
      <c r="D209" s="221" t="s">
        <v>134</v>
      </c>
      <c r="E209" s="241" t="s">
        <v>19</v>
      </c>
      <c r="F209" s="242" t="s">
        <v>137</v>
      </c>
      <c r="G209" s="240"/>
      <c r="H209" s="243">
        <v>8584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134</v>
      </c>
      <c r="AU209" s="249" t="s">
        <v>80</v>
      </c>
      <c r="AV209" s="14" t="s">
        <v>128</v>
      </c>
      <c r="AW209" s="14" t="s">
        <v>31</v>
      </c>
      <c r="AX209" s="14" t="s">
        <v>78</v>
      </c>
      <c r="AY209" s="249" t="s">
        <v>122</v>
      </c>
    </row>
    <row r="210" s="2" customFormat="1" ht="24.15" customHeight="1">
      <c r="A210" s="40"/>
      <c r="B210" s="41"/>
      <c r="C210" s="207" t="s">
        <v>275</v>
      </c>
      <c r="D210" s="207" t="s">
        <v>124</v>
      </c>
      <c r="E210" s="208" t="s">
        <v>276</v>
      </c>
      <c r="F210" s="209" t="s">
        <v>277</v>
      </c>
      <c r="G210" s="210" t="s">
        <v>278</v>
      </c>
      <c r="H210" s="211">
        <v>732.10000000000002</v>
      </c>
      <c r="I210" s="212"/>
      <c r="J210" s="213">
        <f>ROUND(I210*H210,2)</f>
        <v>0</v>
      </c>
      <c r="K210" s="214"/>
      <c r="L210" s="46"/>
      <c r="M210" s="215" t="s">
        <v>19</v>
      </c>
      <c r="N210" s="216" t="s">
        <v>41</v>
      </c>
      <c r="O210" s="86"/>
      <c r="P210" s="217">
        <f>O210*H210</f>
        <v>0</v>
      </c>
      <c r="Q210" s="217">
        <v>0.00060999999999999997</v>
      </c>
      <c r="R210" s="217">
        <f>Q210*H210</f>
        <v>0.44658100000000001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128</v>
      </c>
      <c r="AT210" s="219" t="s">
        <v>124</v>
      </c>
      <c r="AU210" s="219" t="s">
        <v>80</v>
      </c>
      <c r="AY210" s="19" t="s">
        <v>122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78</v>
      </c>
      <c r="BK210" s="220">
        <f>ROUND(I210*H210,2)</f>
        <v>0</v>
      </c>
      <c r="BL210" s="19" t="s">
        <v>128</v>
      </c>
      <c r="BM210" s="219" t="s">
        <v>279</v>
      </c>
    </row>
    <row r="211" s="2" customFormat="1">
      <c r="A211" s="40"/>
      <c r="B211" s="41"/>
      <c r="C211" s="42"/>
      <c r="D211" s="221" t="s">
        <v>130</v>
      </c>
      <c r="E211" s="42"/>
      <c r="F211" s="222" t="s">
        <v>280</v>
      </c>
      <c r="G211" s="42"/>
      <c r="H211" s="42"/>
      <c r="I211" s="223"/>
      <c r="J211" s="42"/>
      <c r="K211" s="42"/>
      <c r="L211" s="46"/>
      <c r="M211" s="224"/>
      <c r="N211" s="22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130</v>
      </c>
      <c r="AU211" s="19" t="s">
        <v>80</v>
      </c>
    </row>
    <row r="212" s="2" customFormat="1">
      <c r="A212" s="40"/>
      <c r="B212" s="41"/>
      <c r="C212" s="42"/>
      <c r="D212" s="226" t="s">
        <v>132</v>
      </c>
      <c r="E212" s="42"/>
      <c r="F212" s="227" t="s">
        <v>281</v>
      </c>
      <c r="G212" s="42"/>
      <c r="H212" s="42"/>
      <c r="I212" s="223"/>
      <c r="J212" s="42"/>
      <c r="K212" s="42"/>
      <c r="L212" s="46"/>
      <c r="M212" s="224"/>
      <c r="N212" s="22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132</v>
      </c>
      <c r="AU212" s="19" t="s">
        <v>80</v>
      </c>
    </row>
    <row r="213" s="13" customFormat="1">
      <c r="A213" s="13"/>
      <c r="B213" s="228"/>
      <c r="C213" s="229"/>
      <c r="D213" s="221" t="s">
        <v>134</v>
      </c>
      <c r="E213" s="230" t="s">
        <v>19</v>
      </c>
      <c r="F213" s="231" t="s">
        <v>282</v>
      </c>
      <c r="G213" s="229"/>
      <c r="H213" s="232">
        <v>732.10000000000002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134</v>
      </c>
      <c r="AU213" s="238" t="s">
        <v>80</v>
      </c>
      <c r="AV213" s="13" t="s">
        <v>80</v>
      </c>
      <c r="AW213" s="13" t="s">
        <v>31</v>
      </c>
      <c r="AX213" s="13" t="s">
        <v>78</v>
      </c>
      <c r="AY213" s="238" t="s">
        <v>122</v>
      </c>
    </row>
    <row r="214" s="12" customFormat="1" ht="22.8" customHeight="1">
      <c r="A214" s="12"/>
      <c r="B214" s="191"/>
      <c r="C214" s="192"/>
      <c r="D214" s="193" t="s">
        <v>69</v>
      </c>
      <c r="E214" s="205" t="s">
        <v>189</v>
      </c>
      <c r="F214" s="205" t="s">
        <v>283</v>
      </c>
      <c r="G214" s="192"/>
      <c r="H214" s="192"/>
      <c r="I214" s="195"/>
      <c r="J214" s="206">
        <f>BK214</f>
        <v>0</v>
      </c>
      <c r="K214" s="192"/>
      <c r="L214" s="197"/>
      <c r="M214" s="198"/>
      <c r="N214" s="199"/>
      <c r="O214" s="199"/>
      <c r="P214" s="200">
        <f>SUM(P215:P224)</f>
        <v>0</v>
      </c>
      <c r="Q214" s="199"/>
      <c r="R214" s="200">
        <f>SUM(R215:R224)</f>
        <v>56.574198000000003</v>
      </c>
      <c r="S214" s="199"/>
      <c r="T214" s="201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2" t="s">
        <v>78</v>
      </c>
      <c r="AT214" s="203" t="s">
        <v>69</v>
      </c>
      <c r="AU214" s="203" t="s">
        <v>78</v>
      </c>
      <c r="AY214" s="202" t="s">
        <v>122</v>
      </c>
      <c r="BK214" s="204">
        <f>SUM(BK215:BK224)</f>
        <v>0</v>
      </c>
    </row>
    <row r="215" s="2" customFormat="1" ht="16.5" customHeight="1">
      <c r="A215" s="40"/>
      <c r="B215" s="41"/>
      <c r="C215" s="207" t="s">
        <v>284</v>
      </c>
      <c r="D215" s="207" t="s">
        <v>124</v>
      </c>
      <c r="E215" s="208" t="s">
        <v>285</v>
      </c>
      <c r="F215" s="209" t="s">
        <v>286</v>
      </c>
      <c r="G215" s="210" t="s">
        <v>287</v>
      </c>
      <c r="H215" s="211">
        <v>1</v>
      </c>
      <c r="I215" s="212"/>
      <c r="J215" s="213">
        <f>ROUND(I215*H215,2)</f>
        <v>0</v>
      </c>
      <c r="K215" s="214"/>
      <c r="L215" s="46"/>
      <c r="M215" s="215" t="s">
        <v>19</v>
      </c>
      <c r="N215" s="216" t="s">
        <v>41</v>
      </c>
      <c r="O215" s="86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128</v>
      </c>
      <c r="AT215" s="219" t="s">
        <v>124</v>
      </c>
      <c r="AU215" s="219" t="s">
        <v>80</v>
      </c>
      <c r="AY215" s="19" t="s">
        <v>122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78</v>
      </c>
      <c r="BK215" s="220">
        <f>ROUND(I215*H215,2)</f>
        <v>0</v>
      </c>
      <c r="BL215" s="19" t="s">
        <v>128</v>
      </c>
      <c r="BM215" s="219" t="s">
        <v>288</v>
      </c>
    </row>
    <row r="216" s="2" customFormat="1">
      <c r="A216" s="40"/>
      <c r="B216" s="41"/>
      <c r="C216" s="42"/>
      <c r="D216" s="221" t="s">
        <v>130</v>
      </c>
      <c r="E216" s="42"/>
      <c r="F216" s="222" t="s">
        <v>286</v>
      </c>
      <c r="G216" s="42"/>
      <c r="H216" s="42"/>
      <c r="I216" s="223"/>
      <c r="J216" s="42"/>
      <c r="K216" s="42"/>
      <c r="L216" s="46"/>
      <c r="M216" s="224"/>
      <c r="N216" s="22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130</v>
      </c>
      <c r="AU216" s="19" t="s">
        <v>80</v>
      </c>
    </row>
    <row r="217" s="2" customFormat="1" ht="16.5" customHeight="1">
      <c r="A217" s="40"/>
      <c r="B217" s="41"/>
      <c r="C217" s="207" t="s">
        <v>289</v>
      </c>
      <c r="D217" s="207" t="s">
        <v>124</v>
      </c>
      <c r="E217" s="208" t="s">
        <v>290</v>
      </c>
      <c r="F217" s="209" t="s">
        <v>291</v>
      </c>
      <c r="G217" s="210" t="s">
        <v>287</v>
      </c>
      <c r="H217" s="211">
        <v>1</v>
      </c>
      <c r="I217" s="212"/>
      <c r="J217" s="213">
        <f>ROUND(I217*H217,2)</f>
        <v>0</v>
      </c>
      <c r="K217" s="214"/>
      <c r="L217" s="46"/>
      <c r="M217" s="215" t="s">
        <v>19</v>
      </c>
      <c r="N217" s="216" t="s">
        <v>41</v>
      </c>
      <c r="O217" s="86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9" t="s">
        <v>128</v>
      </c>
      <c r="AT217" s="219" t="s">
        <v>124</v>
      </c>
      <c r="AU217" s="219" t="s">
        <v>80</v>
      </c>
      <c r="AY217" s="19" t="s">
        <v>122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9" t="s">
        <v>78</v>
      </c>
      <c r="BK217" s="220">
        <f>ROUND(I217*H217,2)</f>
        <v>0</v>
      </c>
      <c r="BL217" s="19" t="s">
        <v>128</v>
      </c>
      <c r="BM217" s="219" t="s">
        <v>292</v>
      </c>
    </row>
    <row r="218" s="2" customFormat="1">
      <c r="A218" s="40"/>
      <c r="B218" s="41"/>
      <c r="C218" s="42"/>
      <c r="D218" s="221" t="s">
        <v>130</v>
      </c>
      <c r="E218" s="42"/>
      <c r="F218" s="222" t="s">
        <v>291</v>
      </c>
      <c r="G218" s="42"/>
      <c r="H218" s="42"/>
      <c r="I218" s="223"/>
      <c r="J218" s="42"/>
      <c r="K218" s="42"/>
      <c r="L218" s="46"/>
      <c r="M218" s="224"/>
      <c r="N218" s="22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130</v>
      </c>
      <c r="AU218" s="19" t="s">
        <v>80</v>
      </c>
    </row>
    <row r="219" s="2" customFormat="1" ht="16.5" customHeight="1">
      <c r="A219" s="40"/>
      <c r="B219" s="41"/>
      <c r="C219" s="207" t="s">
        <v>293</v>
      </c>
      <c r="D219" s="207" t="s">
        <v>124</v>
      </c>
      <c r="E219" s="208" t="s">
        <v>294</v>
      </c>
      <c r="F219" s="209" t="s">
        <v>295</v>
      </c>
      <c r="G219" s="210" t="s">
        <v>296</v>
      </c>
      <c r="H219" s="211">
        <v>1</v>
      </c>
      <c r="I219" s="212"/>
      <c r="J219" s="213">
        <f>ROUND(I219*H219,2)</f>
        <v>0</v>
      </c>
      <c r="K219" s="214"/>
      <c r="L219" s="46"/>
      <c r="M219" s="215" t="s">
        <v>19</v>
      </c>
      <c r="N219" s="216" t="s">
        <v>41</v>
      </c>
      <c r="O219" s="86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128</v>
      </c>
      <c r="AT219" s="219" t="s">
        <v>124</v>
      </c>
      <c r="AU219" s="219" t="s">
        <v>80</v>
      </c>
      <c r="AY219" s="19" t="s">
        <v>122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78</v>
      </c>
      <c r="BK219" s="220">
        <f>ROUND(I219*H219,2)</f>
        <v>0</v>
      </c>
      <c r="BL219" s="19" t="s">
        <v>128</v>
      </c>
      <c r="BM219" s="219" t="s">
        <v>297</v>
      </c>
    </row>
    <row r="220" s="2" customFormat="1">
      <c r="A220" s="40"/>
      <c r="B220" s="41"/>
      <c r="C220" s="42"/>
      <c r="D220" s="221" t="s">
        <v>130</v>
      </c>
      <c r="E220" s="42"/>
      <c r="F220" s="222" t="s">
        <v>295</v>
      </c>
      <c r="G220" s="42"/>
      <c r="H220" s="42"/>
      <c r="I220" s="223"/>
      <c r="J220" s="42"/>
      <c r="K220" s="42"/>
      <c r="L220" s="46"/>
      <c r="M220" s="224"/>
      <c r="N220" s="22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130</v>
      </c>
      <c r="AU220" s="19" t="s">
        <v>80</v>
      </c>
    </row>
    <row r="221" s="2" customFormat="1" ht="24.15" customHeight="1">
      <c r="A221" s="40"/>
      <c r="B221" s="41"/>
      <c r="C221" s="207" t="s">
        <v>298</v>
      </c>
      <c r="D221" s="207" t="s">
        <v>124</v>
      </c>
      <c r="E221" s="208" t="s">
        <v>299</v>
      </c>
      <c r="F221" s="209" t="s">
        <v>300</v>
      </c>
      <c r="G221" s="210" t="s">
        <v>278</v>
      </c>
      <c r="H221" s="211">
        <v>378.60000000000002</v>
      </c>
      <c r="I221" s="212"/>
      <c r="J221" s="213">
        <f>ROUND(I221*H221,2)</f>
        <v>0</v>
      </c>
      <c r="K221" s="214"/>
      <c r="L221" s="46"/>
      <c r="M221" s="215" t="s">
        <v>19</v>
      </c>
      <c r="N221" s="216" t="s">
        <v>41</v>
      </c>
      <c r="O221" s="86"/>
      <c r="P221" s="217">
        <f>O221*H221</f>
        <v>0</v>
      </c>
      <c r="Q221" s="217">
        <v>0.14943000000000001</v>
      </c>
      <c r="R221" s="217">
        <f>Q221*H221</f>
        <v>56.574198000000003</v>
      </c>
      <c r="S221" s="217">
        <v>0</v>
      </c>
      <c r="T221" s="218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9" t="s">
        <v>128</v>
      </c>
      <c r="AT221" s="219" t="s">
        <v>124</v>
      </c>
      <c r="AU221" s="219" t="s">
        <v>80</v>
      </c>
      <c r="AY221" s="19" t="s">
        <v>122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9" t="s">
        <v>78</v>
      </c>
      <c r="BK221" s="220">
        <f>ROUND(I221*H221,2)</f>
        <v>0</v>
      </c>
      <c r="BL221" s="19" t="s">
        <v>128</v>
      </c>
      <c r="BM221" s="219" t="s">
        <v>301</v>
      </c>
    </row>
    <row r="222" s="2" customFormat="1">
      <c r="A222" s="40"/>
      <c r="B222" s="41"/>
      <c r="C222" s="42"/>
      <c r="D222" s="221" t="s">
        <v>130</v>
      </c>
      <c r="E222" s="42"/>
      <c r="F222" s="222" t="s">
        <v>302</v>
      </c>
      <c r="G222" s="42"/>
      <c r="H222" s="42"/>
      <c r="I222" s="223"/>
      <c r="J222" s="42"/>
      <c r="K222" s="42"/>
      <c r="L222" s="46"/>
      <c r="M222" s="224"/>
      <c r="N222" s="225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130</v>
      </c>
      <c r="AU222" s="19" t="s">
        <v>80</v>
      </c>
    </row>
    <row r="223" s="2" customFormat="1">
      <c r="A223" s="40"/>
      <c r="B223" s="41"/>
      <c r="C223" s="42"/>
      <c r="D223" s="226" t="s">
        <v>132</v>
      </c>
      <c r="E223" s="42"/>
      <c r="F223" s="227" t="s">
        <v>303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132</v>
      </c>
      <c r="AU223" s="19" t="s">
        <v>80</v>
      </c>
    </row>
    <row r="224" s="13" customFormat="1">
      <c r="A224" s="13"/>
      <c r="B224" s="228"/>
      <c r="C224" s="229"/>
      <c r="D224" s="221" t="s">
        <v>134</v>
      </c>
      <c r="E224" s="230" t="s">
        <v>19</v>
      </c>
      <c r="F224" s="231" t="s">
        <v>304</v>
      </c>
      <c r="G224" s="229"/>
      <c r="H224" s="232">
        <v>378.60000000000002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134</v>
      </c>
      <c r="AU224" s="238" t="s">
        <v>80</v>
      </c>
      <c r="AV224" s="13" t="s">
        <v>80</v>
      </c>
      <c r="AW224" s="13" t="s">
        <v>31</v>
      </c>
      <c r="AX224" s="13" t="s">
        <v>78</v>
      </c>
      <c r="AY224" s="238" t="s">
        <v>122</v>
      </c>
    </row>
    <row r="225" s="12" customFormat="1" ht="22.8" customHeight="1">
      <c r="A225" s="12"/>
      <c r="B225" s="191"/>
      <c r="C225" s="192"/>
      <c r="D225" s="193" t="s">
        <v>69</v>
      </c>
      <c r="E225" s="205" t="s">
        <v>305</v>
      </c>
      <c r="F225" s="205" t="s">
        <v>306</v>
      </c>
      <c r="G225" s="192"/>
      <c r="H225" s="192"/>
      <c r="I225" s="195"/>
      <c r="J225" s="206">
        <f>BK225</f>
        <v>0</v>
      </c>
      <c r="K225" s="192"/>
      <c r="L225" s="197"/>
      <c r="M225" s="198"/>
      <c r="N225" s="199"/>
      <c r="O225" s="199"/>
      <c r="P225" s="200">
        <f>SUM(P226:P228)</f>
        <v>0</v>
      </c>
      <c r="Q225" s="199"/>
      <c r="R225" s="200">
        <f>SUM(R226:R228)</f>
        <v>0</v>
      </c>
      <c r="S225" s="199"/>
      <c r="T225" s="201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2" t="s">
        <v>78</v>
      </c>
      <c r="AT225" s="203" t="s">
        <v>69</v>
      </c>
      <c r="AU225" s="203" t="s">
        <v>78</v>
      </c>
      <c r="AY225" s="202" t="s">
        <v>122</v>
      </c>
      <c r="BK225" s="204">
        <f>SUM(BK226:BK228)</f>
        <v>0</v>
      </c>
    </row>
    <row r="226" s="2" customFormat="1" ht="16.5" customHeight="1">
      <c r="A226" s="40"/>
      <c r="B226" s="41"/>
      <c r="C226" s="207" t="s">
        <v>307</v>
      </c>
      <c r="D226" s="207" t="s">
        <v>124</v>
      </c>
      <c r="E226" s="208" t="s">
        <v>308</v>
      </c>
      <c r="F226" s="209" t="s">
        <v>309</v>
      </c>
      <c r="G226" s="210" t="s">
        <v>178</v>
      </c>
      <c r="H226" s="211">
        <v>6000.5619999999999</v>
      </c>
      <c r="I226" s="212"/>
      <c r="J226" s="213">
        <f>ROUND(I226*H226,2)</f>
        <v>0</v>
      </c>
      <c r="K226" s="214"/>
      <c r="L226" s="46"/>
      <c r="M226" s="215" t="s">
        <v>19</v>
      </c>
      <c r="N226" s="216" t="s">
        <v>41</v>
      </c>
      <c r="O226" s="86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128</v>
      </c>
      <c r="AT226" s="219" t="s">
        <v>124</v>
      </c>
      <c r="AU226" s="219" t="s">
        <v>80</v>
      </c>
      <c r="AY226" s="19" t="s">
        <v>122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78</v>
      </c>
      <c r="BK226" s="220">
        <f>ROUND(I226*H226,2)</f>
        <v>0</v>
      </c>
      <c r="BL226" s="19" t="s">
        <v>128</v>
      </c>
      <c r="BM226" s="219" t="s">
        <v>310</v>
      </c>
    </row>
    <row r="227" s="2" customFormat="1">
      <c r="A227" s="40"/>
      <c r="B227" s="41"/>
      <c r="C227" s="42"/>
      <c r="D227" s="221" t="s">
        <v>130</v>
      </c>
      <c r="E227" s="42"/>
      <c r="F227" s="222" t="s">
        <v>311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130</v>
      </c>
      <c r="AU227" s="19" t="s">
        <v>80</v>
      </c>
    </row>
    <row r="228" s="2" customFormat="1">
      <c r="A228" s="40"/>
      <c r="B228" s="41"/>
      <c r="C228" s="42"/>
      <c r="D228" s="226" t="s">
        <v>132</v>
      </c>
      <c r="E228" s="42"/>
      <c r="F228" s="227" t="s">
        <v>312</v>
      </c>
      <c r="G228" s="42"/>
      <c r="H228" s="42"/>
      <c r="I228" s="223"/>
      <c r="J228" s="42"/>
      <c r="K228" s="42"/>
      <c r="L228" s="46"/>
      <c r="M228" s="224"/>
      <c r="N228" s="22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132</v>
      </c>
      <c r="AU228" s="19" t="s">
        <v>80</v>
      </c>
    </row>
    <row r="229" s="12" customFormat="1" ht="25.92" customHeight="1">
      <c r="A229" s="12"/>
      <c r="B229" s="191"/>
      <c r="C229" s="192"/>
      <c r="D229" s="193" t="s">
        <v>69</v>
      </c>
      <c r="E229" s="194" t="s">
        <v>313</v>
      </c>
      <c r="F229" s="194" t="s">
        <v>314</v>
      </c>
      <c r="G229" s="192"/>
      <c r="H229" s="192"/>
      <c r="I229" s="195"/>
      <c r="J229" s="196">
        <f>BK229</f>
        <v>0</v>
      </c>
      <c r="K229" s="192"/>
      <c r="L229" s="197"/>
      <c r="M229" s="198"/>
      <c r="N229" s="199"/>
      <c r="O229" s="199"/>
      <c r="P229" s="200">
        <f>SUM(P230:P237)</f>
        <v>0</v>
      </c>
      <c r="Q229" s="199"/>
      <c r="R229" s="200">
        <f>SUM(R230:R237)</f>
        <v>0</v>
      </c>
      <c r="S229" s="199"/>
      <c r="T229" s="201">
        <f>SUM(T230:T237)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2" t="s">
        <v>128</v>
      </c>
      <c r="AT229" s="203" t="s">
        <v>69</v>
      </c>
      <c r="AU229" s="203" t="s">
        <v>70</v>
      </c>
      <c r="AY229" s="202" t="s">
        <v>122</v>
      </c>
      <c r="BK229" s="204">
        <f>SUM(BK230:BK237)</f>
        <v>0</v>
      </c>
    </row>
    <row r="230" s="2" customFormat="1" ht="33" customHeight="1">
      <c r="A230" s="40"/>
      <c r="B230" s="41"/>
      <c r="C230" s="207" t="s">
        <v>315</v>
      </c>
      <c r="D230" s="207" t="s">
        <v>124</v>
      </c>
      <c r="E230" s="208" t="s">
        <v>316</v>
      </c>
      <c r="F230" s="209" t="s">
        <v>317</v>
      </c>
      <c r="G230" s="210" t="s">
        <v>287</v>
      </c>
      <c r="H230" s="211">
        <v>2</v>
      </c>
      <c r="I230" s="212"/>
      <c r="J230" s="213">
        <f>ROUND(I230*H230,2)</f>
        <v>0</v>
      </c>
      <c r="K230" s="214"/>
      <c r="L230" s="46"/>
      <c r="M230" s="215" t="s">
        <v>19</v>
      </c>
      <c r="N230" s="216" t="s">
        <v>41</v>
      </c>
      <c r="O230" s="86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9" t="s">
        <v>318</v>
      </c>
      <c r="AT230" s="219" t="s">
        <v>124</v>
      </c>
      <c r="AU230" s="219" t="s">
        <v>78</v>
      </c>
      <c r="AY230" s="19" t="s">
        <v>122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9" t="s">
        <v>78</v>
      </c>
      <c r="BK230" s="220">
        <f>ROUND(I230*H230,2)</f>
        <v>0</v>
      </c>
      <c r="BL230" s="19" t="s">
        <v>318</v>
      </c>
      <c r="BM230" s="219" t="s">
        <v>319</v>
      </c>
    </row>
    <row r="231" s="2" customFormat="1">
      <c r="A231" s="40"/>
      <c r="B231" s="41"/>
      <c r="C231" s="42"/>
      <c r="D231" s="221" t="s">
        <v>130</v>
      </c>
      <c r="E231" s="42"/>
      <c r="F231" s="222" t="s">
        <v>317</v>
      </c>
      <c r="G231" s="42"/>
      <c r="H231" s="42"/>
      <c r="I231" s="223"/>
      <c r="J231" s="42"/>
      <c r="K231" s="42"/>
      <c r="L231" s="46"/>
      <c r="M231" s="224"/>
      <c r="N231" s="225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130</v>
      </c>
      <c r="AU231" s="19" t="s">
        <v>78</v>
      </c>
    </row>
    <row r="232" s="2" customFormat="1" ht="24.15" customHeight="1">
      <c r="A232" s="40"/>
      <c r="B232" s="41"/>
      <c r="C232" s="207" t="s">
        <v>320</v>
      </c>
      <c r="D232" s="207" t="s">
        <v>124</v>
      </c>
      <c r="E232" s="208" t="s">
        <v>321</v>
      </c>
      <c r="F232" s="209" t="s">
        <v>322</v>
      </c>
      <c r="G232" s="210" t="s">
        <v>287</v>
      </c>
      <c r="H232" s="211">
        <v>2</v>
      </c>
      <c r="I232" s="212"/>
      <c r="J232" s="213">
        <f>ROUND(I232*H232,2)</f>
        <v>0</v>
      </c>
      <c r="K232" s="214"/>
      <c r="L232" s="46"/>
      <c r="M232" s="215" t="s">
        <v>19</v>
      </c>
      <c r="N232" s="216" t="s">
        <v>41</v>
      </c>
      <c r="O232" s="86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9" t="s">
        <v>318</v>
      </c>
      <c r="AT232" s="219" t="s">
        <v>124</v>
      </c>
      <c r="AU232" s="219" t="s">
        <v>78</v>
      </c>
      <c r="AY232" s="19" t="s">
        <v>122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9" t="s">
        <v>78</v>
      </c>
      <c r="BK232" s="220">
        <f>ROUND(I232*H232,2)</f>
        <v>0</v>
      </c>
      <c r="BL232" s="19" t="s">
        <v>318</v>
      </c>
      <c r="BM232" s="219" t="s">
        <v>323</v>
      </c>
    </row>
    <row r="233" s="2" customFormat="1">
      <c r="A233" s="40"/>
      <c r="B233" s="41"/>
      <c r="C233" s="42"/>
      <c r="D233" s="221" t="s">
        <v>130</v>
      </c>
      <c r="E233" s="42"/>
      <c r="F233" s="222" t="s">
        <v>322</v>
      </c>
      <c r="G233" s="42"/>
      <c r="H233" s="42"/>
      <c r="I233" s="223"/>
      <c r="J233" s="42"/>
      <c r="K233" s="42"/>
      <c r="L233" s="46"/>
      <c r="M233" s="224"/>
      <c r="N233" s="22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130</v>
      </c>
      <c r="AU233" s="19" t="s">
        <v>78</v>
      </c>
    </row>
    <row r="234" s="2" customFormat="1" ht="24.15" customHeight="1">
      <c r="A234" s="40"/>
      <c r="B234" s="41"/>
      <c r="C234" s="207" t="s">
        <v>324</v>
      </c>
      <c r="D234" s="207" t="s">
        <v>124</v>
      </c>
      <c r="E234" s="208" t="s">
        <v>325</v>
      </c>
      <c r="F234" s="209" t="s">
        <v>326</v>
      </c>
      <c r="G234" s="210" t="s">
        <v>287</v>
      </c>
      <c r="H234" s="211">
        <v>1</v>
      </c>
      <c r="I234" s="212"/>
      <c r="J234" s="213">
        <f>ROUND(I234*H234,2)</f>
        <v>0</v>
      </c>
      <c r="K234" s="214"/>
      <c r="L234" s="46"/>
      <c r="M234" s="215" t="s">
        <v>19</v>
      </c>
      <c r="N234" s="216" t="s">
        <v>41</v>
      </c>
      <c r="O234" s="86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9" t="s">
        <v>318</v>
      </c>
      <c r="AT234" s="219" t="s">
        <v>124</v>
      </c>
      <c r="AU234" s="219" t="s">
        <v>78</v>
      </c>
      <c r="AY234" s="19" t="s">
        <v>122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9" t="s">
        <v>78</v>
      </c>
      <c r="BK234" s="220">
        <f>ROUND(I234*H234,2)</f>
        <v>0</v>
      </c>
      <c r="BL234" s="19" t="s">
        <v>318</v>
      </c>
      <c r="BM234" s="219" t="s">
        <v>327</v>
      </c>
    </row>
    <row r="235" s="2" customFormat="1">
      <c r="A235" s="40"/>
      <c r="B235" s="41"/>
      <c r="C235" s="42"/>
      <c r="D235" s="221" t="s">
        <v>130</v>
      </c>
      <c r="E235" s="42"/>
      <c r="F235" s="222" t="s">
        <v>326</v>
      </c>
      <c r="G235" s="42"/>
      <c r="H235" s="42"/>
      <c r="I235" s="223"/>
      <c r="J235" s="42"/>
      <c r="K235" s="42"/>
      <c r="L235" s="46"/>
      <c r="M235" s="224"/>
      <c r="N235" s="22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130</v>
      </c>
      <c r="AU235" s="19" t="s">
        <v>78</v>
      </c>
    </row>
    <row r="236" s="2" customFormat="1" ht="21.75" customHeight="1">
      <c r="A236" s="40"/>
      <c r="B236" s="41"/>
      <c r="C236" s="207" t="s">
        <v>328</v>
      </c>
      <c r="D236" s="207" t="s">
        <v>124</v>
      </c>
      <c r="E236" s="208" t="s">
        <v>329</v>
      </c>
      <c r="F236" s="209" t="s">
        <v>330</v>
      </c>
      <c r="G236" s="210" t="s">
        <v>287</v>
      </c>
      <c r="H236" s="211">
        <v>2</v>
      </c>
      <c r="I236" s="212"/>
      <c r="J236" s="213">
        <f>ROUND(I236*H236,2)</f>
        <v>0</v>
      </c>
      <c r="K236" s="214"/>
      <c r="L236" s="46"/>
      <c r="M236" s="215" t="s">
        <v>19</v>
      </c>
      <c r="N236" s="216" t="s">
        <v>41</v>
      </c>
      <c r="O236" s="86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9" t="s">
        <v>318</v>
      </c>
      <c r="AT236" s="219" t="s">
        <v>124</v>
      </c>
      <c r="AU236" s="219" t="s">
        <v>78</v>
      </c>
      <c r="AY236" s="19" t="s">
        <v>122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9" t="s">
        <v>78</v>
      </c>
      <c r="BK236" s="220">
        <f>ROUND(I236*H236,2)</f>
        <v>0</v>
      </c>
      <c r="BL236" s="19" t="s">
        <v>318</v>
      </c>
      <c r="BM236" s="219" t="s">
        <v>331</v>
      </c>
    </row>
    <row r="237" s="2" customFormat="1">
      <c r="A237" s="40"/>
      <c r="B237" s="41"/>
      <c r="C237" s="42"/>
      <c r="D237" s="221" t="s">
        <v>130</v>
      </c>
      <c r="E237" s="42"/>
      <c r="F237" s="222" t="s">
        <v>330</v>
      </c>
      <c r="G237" s="42"/>
      <c r="H237" s="42"/>
      <c r="I237" s="223"/>
      <c r="J237" s="42"/>
      <c r="K237" s="42"/>
      <c r="L237" s="46"/>
      <c r="M237" s="261"/>
      <c r="N237" s="262"/>
      <c r="O237" s="263"/>
      <c r="P237" s="263"/>
      <c r="Q237" s="263"/>
      <c r="R237" s="263"/>
      <c r="S237" s="263"/>
      <c r="T237" s="264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130</v>
      </c>
      <c r="AU237" s="19" t="s">
        <v>78</v>
      </c>
    </row>
    <row r="238" s="2" customFormat="1" ht="6.96" customHeight="1">
      <c r="A238" s="40"/>
      <c r="B238" s="61"/>
      <c r="C238" s="62"/>
      <c r="D238" s="62"/>
      <c r="E238" s="62"/>
      <c r="F238" s="62"/>
      <c r="G238" s="62"/>
      <c r="H238" s="62"/>
      <c r="I238" s="62"/>
      <c r="J238" s="62"/>
      <c r="K238" s="62"/>
      <c r="L238" s="46"/>
      <c r="M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</row>
  </sheetData>
  <sheetProtection sheet="1" autoFilter="0" formatColumns="0" formatRows="0" objects="1" scenarios="1" spinCount="100000" saltValue="OWNI2sUKInyXvvip//XevGnDEc3haXj2lE3Avji4DNNOfQXz1fb3vCTYy/sb0PTmFj1A5CFtPlP7kttqK1k9xw==" hashValue="CVI2wvA7+lXImP/ZnU+2k7XqGC8ijuNfj0kfmDaEnAPLng+AC5x78xlcbpiDqcjSba69HrSnK0rCD0PQc9jHwg==" algorithmName="SHA-512" password="CC35"/>
  <autoFilter ref="C85:K23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121151123"/>
    <hyperlink ref="F97" r:id="rId2" display="https://podminky.urs.cz/item/CS_URS_2025_01/122251105"/>
    <hyperlink ref="F103" r:id="rId3" display="https://podminky.urs.cz/item/CS_URS_2025_01/133251101"/>
    <hyperlink ref="F109" r:id="rId4" display="https://podminky.urs.cz/item/CS_URS_2025_01/162351103"/>
    <hyperlink ref="F116" r:id="rId5" display="https://podminky.urs.cz/item/CS_URS_2025_01/162751117"/>
    <hyperlink ref="F122" r:id="rId6" display="https://podminky.urs.cz/item/CS_URS_2025_01/167151111"/>
    <hyperlink ref="F129" r:id="rId7" display="https://podminky.urs.cz/item/CS_URS_2025_01/171201231"/>
    <hyperlink ref="F133" r:id="rId8" display="https://podminky.urs.cz/item/CS_URS_2025_01/171251201"/>
    <hyperlink ref="F139" r:id="rId9" display="https://podminky.urs.cz/item/CS_URS_2025_01/181351113"/>
    <hyperlink ref="F143" r:id="rId10" display="https://podminky.urs.cz/item/CS_URS_2025_01/181411131"/>
    <hyperlink ref="F149" r:id="rId11" display="https://podminky.urs.cz/item/CS_URS_2025_01/181951112"/>
    <hyperlink ref="F156" r:id="rId12" display="https://podminky.urs.cz/item/CS_URS_2025_01/275313711"/>
    <hyperlink ref="F162" r:id="rId13" display="https://podminky.urs.cz/item/CS_URS_2025_01/275351121"/>
    <hyperlink ref="F168" r:id="rId14" display="https://podminky.urs.cz/item/CS_URS_2025_01/275351122"/>
    <hyperlink ref="F194" r:id="rId15" display="https://podminky.urs.cz/item/CS_URS_2025_01/564710112"/>
    <hyperlink ref="F200" r:id="rId16" display="https://podminky.urs.cz/item/CS_URS_2025_01/564751114"/>
    <hyperlink ref="F206" r:id="rId17" display="https://podminky.urs.cz/item/CS_URS_2025_01/589181112"/>
    <hyperlink ref="F212" r:id="rId18" display="https://podminky.urs.cz/item/CS_URS_2025_01/589811121"/>
    <hyperlink ref="F223" r:id="rId19" display="https://podminky.urs.cz/item/CS_URS_2025_01/916232111"/>
    <hyperlink ref="F228" r:id="rId20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fotbalové plochy z UMT, Kolín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332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16. 6. 2025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ROUND((SUM(BE85:BE162)),  2)</f>
        <v>0</v>
      </c>
      <c r="G33" s="40"/>
      <c r="H33" s="40"/>
      <c r="I33" s="150">
        <v>0.20999999999999999</v>
      </c>
      <c r="J33" s="149">
        <f>ROUND(((SUM(BE85:BE162))*I33),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ROUND((SUM(BF85:BF162)),  2)</f>
        <v>0</v>
      </c>
      <c r="G34" s="40"/>
      <c r="H34" s="40"/>
      <c r="I34" s="150">
        <v>0.12</v>
      </c>
      <c r="J34" s="149">
        <f>ROUND(((SUM(BF85:BF162))*I34),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ROUND((SUM(BG85:BG162)),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ROUND((SUM(BH85:BH162)),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ROUND((SUM(BI85:BI162)),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fotbalové plochy z UMT, Kolín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DRENÁŽNÍ SYSTÉM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16. 6. 2025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>lacko.ondrej@seznam.cz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333</v>
      </c>
      <c r="E63" s="176"/>
      <c r="F63" s="176"/>
      <c r="G63" s="176"/>
      <c r="H63" s="176"/>
      <c r="I63" s="176"/>
      <c r="J63" s="177">
        <f>J149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J156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106</v>
      </c>
      <c r="E65" s="170"/>
      <c r="F65" s="170"/>
      <c r="G65" s="170"/>
      <c r="H65" s="170"/>
      <c r="I65" s="170"/>
      <c r="J65" s="171">
        <f>J160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Modernizace fotbalové plochy z UMT, Kolín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94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02 - DRENÁŽNÍ SYSTÉM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16. 6. 2025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30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28</v>
      </c>
      <c r="D82" s="42"/>
      <c r="E82" s="42"/>
      <c r="F82" s="29" t="str">
        <f>IF(E18="","",E18)</f>
        <v>Vyplň údaj</v>
      </c>
      <c r="G82" s="42"/>
      <c r="H82" s="42"/>
      <c r="I82" s="34" t="s">
        <v>32</v>
      </c>
      <c r="J82" s="38" t="str">
        <f>E24</f>
        <v>lacko.ondrej@seznam.cz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108</v>
      </c>
      <c r="D84" s="182" t="s">
        <v>55</v>
      </c>
      <c r="E84" s="182" t="s">
        <v>51</v>
      </c>
      <c r="F84" s="182" t="s">
        <v>52</v>
      </c>
      <c r="G84" s="182" t="s">
        <v>109</v>
      </c>
      <c r="H84" s="182" t="s">
        <v>110</v>
      </c>
      <c r="I84" s="182" t="s">
        <v>111</v>
      </c>
      <c r="J84" s="183" t="s">
        <v>98</v>
      </c>
      <c r="K84" s="184" t="s">
        <v>112</v>
      </c>
      <c r="L84" s="185"/>
      <c r="M84" s="94" t="s">
        <v>19</v>
      </c>
      <c r="N84" s="95" t="s">
        <v>40</v>
      </c>
      <c r="O84" s="95" t="s">
        <v>113</v>
      </c>
      <c r="P84" s="95" t="s">
        <v>114</v>
      </c>
      <c r="Q84" s="95" t="s">
        <v>115</v>
      </c>
      <c r="R84" s="95" t="s">
        <v>116</v>
      </c>
      <c r="S84" s="95" t="s">
        <v>117</v>
      </c>
      <c r="T84" s="96" t="s">
        <v>118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119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P86+P160</f>
        <v>0</v>
      </c>
      <c r="Q85" s="98"/>
      <c r="R85" s="188">
        <f>R86+R160</f>
        <v>599.10030950000009</v>
      </c>
      <c r="S85" s="98"/>
      <c r="T85" s="189">
        <f>T86+T160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69</v>
      </c>
      <c r="AU85" s="19" t="s">
        <v>99</v>
      </c>
      <c r="BK85" s="190">
        <f>BK86+BK160</f>
        <v>0</v>
      </c>
    </row>
    <row r="86" s="12" customFormat="1" ht="25.92" customHeight="1">
      <c r="A86" s="12"/>
      <c r="B86" s="191"/>
      <c r="C86" s="192"/>
      <c r="D86" s="193" t="s">
        <v>69</v>
      </c>
      <c r="E86" s="194" t="s">
        <v>120</v>
      </c>
      <c r="F86" s="194" t="s">
        <v>121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P87+P129+P149+P156</f>
        <v>0</v>
      </c>
      <c r="Q86" s="199"/>
      <c r="R86" s="200">
        <f>R87+R129+R149+R156</f>
        <v>599.10030950000009</v>
      </c>
      <c r="S86" s="199"/>
      <c r="T86" s="201">
        <f>T87+T129+T149+T156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78</v>
      </c>
      <c r="AT86" s="203" t="s">
        <v>69</v>
      </c>
      <c r="AU86" s="203" t="s">
        <v>70</v>
      </c>
      <c r="AY86" s="202" t="s">
        <v>122</v>
      </c>
      <c r="BK86" s="204">
        <f>BK87+BK129+BK149+BK156</f>
        <v>0</v>
      </c>
    </row>
    <row r="87" s="12" customFormat="1" ht="22.8" customHeight="1">
      <c r="A87" s="12"/>
      <c r="B87" s="191"/>
      <c r="C87" s="192"/>
      <c r="D87" s="193" t="s">
        <v>69</v>
      </c>
      <c r="E87" s="205" t="s">
        <v>78</v>
      </c>
      <c r="F87" s="205" t="s">
        <v>123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SUM(P88:P128)</f>
        <v>0</v>
      </c>
      <c r="Q87" s="199"/>
      <c r="R87" s="200">
        <f>SUM(R88:R128)</f>
        <v>100</v>
      </c>
      <c r="S87" s="199"/>
      <c r="T87" s="201">
        <f>SUM(T88:T128)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78</v>
      </c>
      <c r="AT87" s="203" t="s">
        <v>69</v>
      </c>
      <c r="AU87" s="203" t="s">
        <v>78</v>
      </c>
      <c r="AY87" s="202" t="s">
        <v>122</v>
      </c>
      <c r="BK87" s="204">
        <f>SUM(BK88:BK128)</f>
        <v>0</v>
      </c>
    </row>
    <row r="88" s="2" customFormat="1" ht="33" customHeight="1">
      <c r="A88" s="40"/>
      <c r="B88" s="41"/>
      <c r="C88" s="207" t="s">
        <v>78</v>
      </c>
      <c r="D88" s="207" t="s">
        <v>124</v>
      </c>
      <c r="E88" s="208" t="s">
        <v>334</v>
      </c>
      <c r="F88" s="209" t="s">
        <v>335</v>
      </c>
      <c r="G88" s="210" t="s">
        <v>140</v>
      </c>
      <c r="H88" s="211">
        <v>90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41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128</v>
      </c>
      <c r="AT88" s="219" t="s">
        <v>124</v>
      </c>
      <c r="AU88" s="219" t="s">
        <v>80</v>
      </c>
      <c r="AY88" s="19" t="s">
        <v>122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78</v>
      </c>
      <c r="BK88" s="220">
        <f>ROUND(I88*H88,2)</f>
        <v>0</v>
      </c>
      <c r="BL88" s="19" t="s">
        <v>128</v>
      </c>
      <c r="BM88" s="219" t="s">
        <v>336</v>
      </c>
    </row>
    <row r="89" s="2" customFormat="1">
      <c r="A89" s="40"/>
      <c r="B89" s="41"/>
      <c r="C89" s="42"/>
      <c r="D89" s="221" t="s">
        <v>130</v>
      </c>
      <c r="E89" s="42"/>
      <c r="F89" s="222" t="s">
        <v>337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130</v>
      </c>
      <c r="AU89" s="19" t="s">
        <v>80</v>
      </c>
    </row>
    <row r="90" s="2" customFormat="1">
      <c r="A90" s="40"/>
      <c r="B90" s="41"/>
      <c r="C90" s="42"/>
      <c r="D90" s="226" t="s">
        <v>132</v>
      </c>
      <c r="E90" s="42"/>
      <c r="F90" s="227" t="s">
        <v>338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132</v>
      </c>
      <c r="AU90" s="19" t="s">
        <v>80</v>
      </c>
    </row>
    <row r="91" s="13" customFormat="1">
      <c r="A91" s="13"/>
      <c r="B91" s="228"/>
      <c r="C91" s="229"/>
      <c r="D91" s="221" t="s">
        <v>134</v>
      </c>
      <c r="E91" s="230" t="s">
        <v>19</v>
      </c>
      <c r="F91" s="231" t="s">
        <v>339</v>
      </c>
      <c r="G91" s="229"/>
      <c r="H91" s="232">
        <v>40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134</v>
      </c>
      <c r="AU91" s="238" t="s">
        <v>80</v>
      </c>
      <c r="AV91" s="13" t="s">
        <v>80</v>
      </c>
      <c r="AW91" s="13" t="s">
        <v>31</v>
      </c>
      <c r="AX91" s="13" t="s">
        <v>70</v>
      </c>
      <c r="AY91" s="238" t="s">
        <v>122</v>
      </c>
    </row>
    <row r="92" s="13" customFormat="1">
      <c r="A92" s="13"/>
      <c r="B92" s="228"/>
      <c r="C92" s="229"/>
      <c r="D92" s="221" t="s">
        <v>134</v>
      </c>
      <c r="E92" s="230" t="s">
        <v>19</v>
      </c>
      <c r="F92" s="231" t="s">
        <v>340</v>
      </c>
      <c r="G92" s="229"/>
      <c r="H92" s="232">
        <v>50</v>
      </c>
      <c r="I92" s="233"/>
      <c r="J92" s="229"/>
      <c r="K92" s="229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134</v>
      </c>
      <c r="AU92" s="238" t="s">
        <v>80</v>
      </c>
      <c r="AV92" s="13" t="s">
        <v>80</v>
      </c>
      <c r="AW92" s="13" t="s">
        <v>31</v>
      </c>
      <c r="AX92" s="13" t="s">
        <v>70</v>
      </c>
      <c r="AY92" s="238" t="s">
        <v>122</v>
      </c>
    </row>
    <row r="93" s="14" customFormat="1">
      <c r="A93" s="14"/>
      <c r="B93" s="239"/>
      <c r="C93" s="240"/>
      <c r="D93" s="221" t="s">
        <v>134</v>
      </c>
      <c r="E93" s="241" t="s">
        <v>19</v>
      </c>
      <c r="F93" s="242" t="s">
        <v>137</v>
      </c>
      <c r="G93" s="240"/>
      <c r="H93" s="243">
        <v>90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134</v>
      </c>
      <c r="AU93" s="249" t="s">
        <v>80</v>
      </c>
      <c r="AV93" s="14" t="s">
        <v>128</v>
      </c>
      <c r="AW93" s="14" t="s">
        <v>31</v>
      </c>
      <c r="AX93" s="14" t="s">
        <v>78</v>
      </c>
      <c r="AY93" s="249" t="s">
        <v>122</v>
      </c>
    </row>
    <row r="94" s="2" customFormat="1" ht="33" customHeight="1">
      <c r="A94" s="40"/>
      <c r="B94" s="41"/>
      <c r="C94" s="207" t="s">
        <v>80</v>
      </c>
      <c r="D94" s="207" t="s">
        <v>124</v>
      </c>
      <c r="E94" s="208" t="s">
        <v>341</v>
      </c>
      <c r="F94" s="209" t="s">
        <v>342</v>
      </c>
      <c r="G94" s="210" t="s">
        <v>140</v>
      </c>
      <c r="H94" s="211">
        <v>262.82999999999998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41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128</v>
      </c>
      <c r="AT94" s="219" t="s">
        <v>124</v>
      </c>
      <c r="AU94" s="219" t="s">
        <v>80</v>
      </c>
      <c r="AY94" s="19" t="s">
        <v>122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78</v>
      </c>
      <c r="BK94" s="220">
        <f>ROUND(I94*H94,2)</f>
        <v>0</v>
      </c>
      <c r="BL94" s="19" t="s">
        <v>128</v>
      </c>
      <c r="BM94" s="219" t="s">
        <v>343</v>
      </c>
    </row>
    <row r="95" s="2" customFormat="1">
      <c r="A95" s="40"/>
      <c r="B95" s="41"/>
      <c r="C95" s="42"/>
      <c r="D95" s="221" t="s">
        <v>130</v>
      </c>
      <c r="E95" s="42"/>
      <c r="F95" s="222" t="s">
        <v>344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80</v>
      </c>
    </row>
    <row r="96" s="2" customFormat="1">
      <c r="A96" s="40"/>
      <c r="B96" s="41"/>
      <c r="C96" s="42"/>
      <c r="D96" s="226" t="s">
        <v>132</v>
      </c>
      <c r="E96" s="42"/>
      <c r="F96" s="227" t="s">
        <v>345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132</v>
      </c>
      <c r="AU96" s="19" t="s">
        <v>80</v>
      </c>
    </row>
    <row r="97" s="13" customFormat="1">
      <c r="A97" s="13"/>
      <c r="B97" s="228"/>
      <c r="C97" s="229"/>
      <c r="D97" s="221" t="s">
        <v>134</v>
      </c>
      <c r="E97" s="230" t="s">
        <v>19</v>
      </c>
      <c r="F97" s="231" t="s">
        <v>346</v>
      </c>
      <c r="G97" s="229"/>
      <c r="H97" s="232">
        <v>259.23000000000002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134</v>
      </c>
      <c r="AU97" s="238" t="s">
        <v>80</v>
      </c>
      <c r="AV97" s="13" t="s">
        <v>80</v>
      </c>
      <c r="AW97" s="13" t="s">
        <v>31</v>
      </c>
      <c r="AX97" s="13" t="s">
        <v>70</v>
      </c>
      <c r="AY97" s="238" t="s">
        <v>122</v>
      </c>
    </row>
    <row r="98" s="13" customFormat="1">
      <c r="A98" s="13"/>
      <c r="B98" s="228"/>
      <c r="C98" s="229"/>
      <c r="D98" s="221" t="s">
        <v>134</v>
      </c>
      <c r="E98" s="230" t="s">
        <v>19</v>
      </c>
      <c r="F98" s="231" t="s">
        <v>347</v>
      </c>
      <c r="G98" s="229"/>
      <c r="H98" s="232">
        <v>3.6000000000000001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134</v>
      </c>
      <c r="AU98" s="238" t="s">
        <v>80</v>
      </c>
      <c r="AV98" s="13" t="s">
        <v>80</v>
      </c>
      <c r="AW98" s="13" t="s">
        <v>31</v>
      </c>
      <c r="AX98" s="13" t="s">
        <v>70</v>
      </c>
      <c r="AY98" s="238" t="s">
        <v>122</v>
      </c>
    </row>
    <row r="99" s="14" customFormat="1">
      <c r="A99" s="14"/>
      <c r="B99" s="239"/>
      <c r="C99" s="240"/>
      <c r="D99" s="221" t="s">
        <v>134</v>
      </c>
      <c r="E99" s="241" t="s">
        <v>19</v>
      </c>
      <c r="F99" s="242" t="s">
        <v>137</v>
      </c>
      <c r="G99" s="240"/>
      <c r="H99" s="243">
        <v>262.83000000000004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134</v>
      </c>
      <c r="AU99" s="249" t="s">
        <v>80</v>
      </c>
      <c r="AV99" s="14" t="s">
        <v>128</v>
      </c>
      <c r="AW99" s="14" t="s">
        <v>31</v>
      </c>
      <c r="AX99" s="14" t="s">
        <v>78</v>
      </c>
      <c r="AY99" s="249" t="s">
        <v>122</v>
      </c>
    </row>
    <row r="100" s="2" customFormat="1" ht="37.8" customHeight="1">
      <c r="A100" s="40"/>
      <c r="B100" s="41"/>
      <c r="C100" s="207" t="s">
        <v>146</v>
      </c>
      <c r="D100" s="207" t="s">
        <v>124</v>
      </c>
      <c r="E100" s="208" t="s">
        <v>154</v>
      </c>
      <c r="F100" s="209" t="s">
        <v>155</v>
      </c>
      <c r="G100" s="210" t="s">
        <v>140</v>
      </c>
      <c r="H100" s="211">
        <v>352.82999999999998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41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128</v>
      </c>
      <c r="AT100" s="219" t="s">
        <v>124</v>
      </c>
      <c r="AU100" s="219" t="s">
        <v>80</v>
      </c>
      <c r="AY100" s="19" t="s">
        <v>122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78</v>
      </c>
      <c r="BK100" s="220">
        <f>ROUND(I100*H100,2)</f>
        <v>0</v>
      </c>
      <c r="BL100" s="19" t="s">
        <v>128</v>
      </c>
      <c r="BM100" s="219" t="s">
        <v>348</v>
      </c>
    </row>
    <row r="101" s="2" customFormat="1">
      <c r="A101" s="40"/>
      <c r="B101" s="41"/>
      <c r="C101" s="42"/>
      <c r="D101" s="221" t="s">
        <v>130</v>
      </c>
      <c r="E101" s="42"/>
      <c r="F101" s="222" t="s">
        <v>157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80</v>
      </c>
    </row>
    <row r="102" s="2" customFormat="1">
      <c r="A102" s="40"/>
      <c r="B102" s="41"/>
      <c r="C102" s="42"/>
      <c r="D102" s="226" t="s">
        <v>132</v>
      </c>
      <c r="E102" s="42"/>
      <c r="F102" s="227" t="s">
        <v>158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132</v>
      </c>
      <c r="AU102" s="19" t="s">
        <v>80</v>
      </c>
    </row>
    <row r="103" s="13" customFormat="1">
      <c r="A103" s="13"/>
      <c r="B103" s="228"/>
      <c r="C103" s="229"/>
      <c r="D103" s="221" t="s">
        <v>134</v>
      </c>
      <c r="E103" s="230" t="s">
        <v>19</v>
      </c>
      <c r="F103" s="231" t="s">
        <v>349</v>
      </c>
      <c r="G103" s="229"/>
      <c r="H103" s="232">
        <v>352.82999999999998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134</v>
      </c>
      <c r="AU103" s="238" t="s">
        <v>80</v>
      </c>
      <c r="AV103" s="13" t="s">
        <v>80</v>
      </c>
      <c r="AW103" s="13" t="s">
        <v>31</v>
      </c>
      <c r="AX103" s="13" t="s">
        <v>78</v>
      </c>
      <c r="AY103" s="238" t="s">
        <v>122</v>
      </c>
    </row>
    <row r="104" s="2" customFormat="1" ht="37.8" customHeight="1">
      <c r="A104" s="40"/>
      <c r="B104" s="41"/>
      <c r="C104" s="207" t="s">
        <v>128</v>
      </c>
      <c r="D104" s="207" t="s">
        <v>124</v>
      </c>
      <c r="E104" s="208" t="s">
        <v>163</v>
      </c>
      <c r="F104" s="209" t="s">
        <v>164</v>
      </c>
      <c r="G104" s="210" t="s">
        <v>140</v>
      </c>
      <c r="H104" s="211">
        <v>337.23000000000002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41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128</v>
      </c>
      <c r="AT104" s="219" t="s">
        <v>124</v>
      </c>
      <c r="AU104" s="219" t="s">
        <v>80</v>
      </c>
      <c r="AY104" s="19" t="s">
        <v>122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78</v>
      </c>
      <c r="BK104" s="220">
        <f>ROUND(I104*H104,2)</f>
        <v>0</v>
      </c>
      <c r="BL104" s="19" t="s">
        <v>128</v>
      </c>
      <c r="BM104" s="219" t="s">
        <v>350</v>
      </c>
    </row>
    <row r="105" s="2" customFormat="1">
      <c r="A105" s="40"/>
      <c r="B105" s="41"/>
      <c r="C105" s="42"/>
      <c r="D105" s="221" t="s">
        <v>130</v>
      </c>
      <c r="E105" s="42"/>
      <c r="F105" s="222" t="s">
        <v>166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80</v>
      </c>
    </row>
    <row r="106" s="2" customFormat="1">
      <c r="A106" s="40"/>
      <c r="B106" s="41"/>
      <c r="C106" s="42"/>
      <c r="D106" s="226" t="s">
        <v>132</v>
      </c>
      <c r="E106" s="42"/>
      <c r="F106" s="227" t="s">
        <v>167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80</v>
      </c>
    </row>
    <row r="107" s="2" customFormat="1" ht="24.15" customHeight="1">
      <c r="A107" s="40"/>
      <c r="B107" s="41"/>
      <c r="C107" s="207" t="s">
        <v>162</v>
      </c>
      <c r="D107" s="207" t="s">
        <v>124</v>
      </c>
      <c r="E107" s="208" t="s">
        <v>169</v>
      </c>
      <c r="F107" s="209" t="s">
        <v>170</v>
      </c>
      <c r="G107" s="210" t="s">
        <v>140</v>
      </c>
      <c r="H107" s="211">
        <v>352.82999999999998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41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128</v>
      </c>
      <c r="AT107" s="219" t="s">
        <v>124</v>
      </c>
      <c r="AU107" s="219" t="s">
        <v>80</v>
      </c>
      <c r="AY107" s="19" t="s">
        <v>122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78</v>
      </c>
      <c r="BK107" s="220">
        <f>ROUND(I107*H107,2)</f>
        <v>0</v>
      </c>
      <c r="BL107" s="19" t="s">
        <v>128</v>
      </c>
      <c r="BM107" s="219" t="s">
        <v>351</v>
      </c>
    </row>
    <row r="108" s="2" customFormat="1">
      <c r="A108" s="40"/>
      <c r="B108" s="41"/>
      <c r="C108" s="42"/>
      <c r="D108" s="221" t="s">
        <v>130</v>
      </c>
      <c r="E108" s="42"/>
      <c r="F108" s="222" t="s">
        <v>172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130</v>
      </c>
      <c r="AU108" s="19" t="s">
        <v>80</v>
      </c>
    </row>
    <row r="109" s="2" customFormat="1">
      <c r="A109" s="40"/>
      <c r="B109" s="41"/>
      <c r="C109" s="42"/>
      <c r="D109" s="226" t="s">
        <v>132</v>
      </c>
      <c r="E109" s="42"/>
      <c r="F109" s="227" t="s">
        <v>173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132</v>
      </c>
      <c r="AU109" s="19" t="s">
        <v>80</v>
      </c>
    </row>
    <row r="110" s="2" customFormat="1" ht="33" customHeight="1">
      <c r="A110" s="40"/>
      <c r="B110" s="41"/>
      <c r="C110" s="207" t="s">
        <v>168</v>
      </c>
      <c r="D110" s="207" t="s">
        <v>124</v>
      </c>
      <c r="E110" s="208" t="s">
        <v>176</v>
      </c>
      <c r="F110" s="209" t="s">
        <v>177</v>
      </c>
      <c r="G110" s="210" t="s">
        <v>178</v>
      </c>
      <c r="H110" s="211">
        <v>607.01400000000001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41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128</v>
      </c>
      <c r="AT110" s="219" t="s">
        <v>124</v>
      </c>
      <c r="AU110" s="219" t="s">
        <v>80</v>
      </c>
      <c r="AY110" s="19" t="s">
        <v>122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78</v>
      </c>
      <c r="BK110" s="220">
        <f>ROUND(I110*H110,2)</f>
        <v>0</v>
      </c>
      <c r="BL110" s="19" t="s">
        <v>128</v>
      </c>
      <c r="BM110" s="219" t="s">
        <v>352</v>
      </c>
    </row>
    <row r="111" s="2" customFormat="1">
      <c r="A111" s="40"/>
      <c r="B111" s="41"/>
      <c r="C111" s="42"/>
      <c r="D111" s="221" t="s">
        <v>130</v>
      </c>
      <c r="E111" s="42"/>
      <c r="F111" s="222" t="s">
        <v>180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130</v>
      </c>
      <c r="AU111" s="19" t="s">
        <v>80</v>
      </c>
    </row>
    <row r="112" s="2" customFormat="1">
      <c r="A112" s="40"/>
      <c r="B112" s="41"/>
      <c r="C112" s="42"/>
      <c r="D112" s="226" t="s">
        <v>132</v>
      </c>
      <c r="E112" s="42"/>
      <c r="F112" s="227" t="s">
        <v>181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132</v>
      </c>
      <c r="AU112" s="19" t="s">
        <v>80</v>
      </c>
    </row>
    <row r="113" s="13" customFormat="1">
      <c r="A113" s="13"/>
      <c r="B113" s="228"/>
      <c r="C113" s="229"/>
      <c r="D113" s="221" t="s">
        <v>134</v>
      </c>
      <c r="E113" s="229"/>
      <c r="F113" s="231" t="s">
        <v>353</v>
      </c>
      <c r="G113" s="229"/>
      <c r="H113" s="232">
        <v>607.01400000000001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134</v>
      </c>
      <c r="AU113" s="238" t="s">
        <v>80</v>
      </c>
      <c r="AV113" s="13" t="s">
        <v>80</v>
      </c>
      <c r="AW113" s="13" t="s">
        <v>4</v>
      </c>
      <c r="AX113" s="13" t="s">
        <v>78</v>
      </c>
      <c r="AY113" s="238" t="s">
        <v>122</v>
      </c>
    </row>
    <row r="114" s="2" customFormat="1" ht="16.5" customHeight="1">
      <c r="A114" s="40"/>
      <c r="B114" s="41"/>
      <c r="C114" s="207" t="s">
        <v>175</v>
      </c>
      <c r="D114" s="207" t="s">
        <v>124</v>
      </c>
      <c r="E114" s="208" t="s">
        <v>184</v>
      </c>
      <c r="F114" s="209" t="s">
        <v>185</v>
      </c>
      <c r="G114" s="210" t="s">
        <v>140</v>
      </c>
      <c r="H114" s="211">
        <v>337.23000000000002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41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128</v>
      </c>
      <c r="AT114" s="219" t="s">
        <v>124</v>
      </c>
      <c r="AU114" s="219" t="s">
        <v>80</v>
      </c>
      <c r="AY114" s="19" t="s">
        <v>122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78</v>
      </c>
      <c r="BK114" s="220">
        <f>ROUND(I114*H114,2)</f>
        <v>0</v>
      </c>
      <c r="BL114" s="19" t="s">
        <v>128</v>
      </c>
      <c r="BM114" s="219" t="s">
        <v>354</v>
      </c>
    </row>
    <row r="115" s="2" customFormat="1">
      <c r="A115" s="40"/>
      <c r="B115" s="41"/>
      <c r="C115" s="42"/>
      <c r="D115" s="221" t="s">
        <v>130</v>
      </c>
      <c r="E115" s="42"/>
      <c r="F115" s="222" t="s">
        <v>187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80</v>
      </c>
    </row>
    <row r="116" s="2" customFormat="1">
      <c r="A116" s="40"/>
      <c r="B116" s="41"/>
      <c r="C116" s="42"/>
      <c r="D116" s="226" t="s">
        <v>132</v>
      </c>
      <c r="E116" s="42"/>
      <c r="F116" s="227" t="s">
        <v>188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132</v>
      </c>
      <c r="AU116" s="19" t="s">
        <v>80</v>
      </c>
    </row>
    <row r="117" s="13" customFormat="1">
      <c r="A117" s="13"/>
      <c r="B117" s="228"/>
      <c r="C117" s="229"/>
      <c r="D117" s="221" t="s">
        <v>134</v>
      </c>
      <c r="E117" s="230" t="s">
        <v>19</v>
      </c>
      <c r="F117" s="231" t="s">
        <v>355</v>
      </c>
      <c r="G117" s="229"/>
      <c r="H117" s="232">
        <v>337.23000000000002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134</v>
      </c>
      <c r="AU117" s="238" t="s">
        <v>80</v>
      </c>
      <c r="AV117" s="13" t="s">
        <v>80</v>
      </c>
      <c r="AW117" s="13" t="s">
        <v>31</v>
      </c>
      <c r="AX117" s="13" t="s">
        <v>78</v>
      </c>
      <c r="AY117" s="238" t="s">
        <v>122</v>
      </c>
    </row>
    <row r="118" s="2" customFormat="1" ht="24.15" customHeight="1">
      <c r="A118" s="40"/>
      <c r="B118" s="41"/>
      <c r="C118" s="207" t="s">
        <v>183</v>
      </c>
      <c r="D118" s="207" t="s">
        <v>124</v>
      </c>
      <c r="E118" s="208" t="s">
        <v>356</v>
      </c>
      <c r="F118" s="209" t="s">
        <v>357</v>
      </c>
      <c r="G118" s="210" t="s">
        <v>140</v>
      </c>
      <c r="H118" s="211">
        <v>65.599999999999994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41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128</v>
      </c>
      <c r="AT118" s="219" t="s">
        <v>124</v>
      </c>
      <c r="AU118" s="219" t="s">
        <v>80</v>
      </c>
      <c r="AY118" s="19" t="s">
        <v>122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78</v>
      </c>
      <c r="BK118" s="220">
        <f>ROUND(I118*H118,2)</f>
        <v>0</v>
      </c>
      <c r="BL118" s="19" t="s">
        <v>128</v>
      </c>
      <c r="BM118" s="219" t="s">
        <v>358</v>
      </c>
    </row>
    <row r="119" s="2" customFormat="1">
      <c r="A119" s="40"/>
      <c r="B119" s="41"/>
      <c r="C119" s="42"/>
      <c r="D119" s="221" t="s">
        <v>130</v>
      </c>
      <c r="E119" s="42"/>
      <c r="F119" s="222" t="s">
        <v>359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130</v>
      </c>
      <c r="AU119" s="19" t="s">
        <v>80</v>
      </c>
    </row>
    <row r="120" s="2" customFormat="1">
      <c r="A120" s="40"/>
      <c r="B120" s="41"/>
      <c r="C120" s="42"/>
      <c r="D120" s="226" t="s">
        <v>132</v>
      </c>
      <c r="E120" s="42"/>
      <c r="F120" s="227" t="s">
        <v>360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132</v>
      </c>
      <c r="AU120" s="19" t="s">
        <v>80</v>
      </c>
    </row>
    <row r="121" s="13" customFormat="1">
      <c r="A121" s="13"/>
      <c r="B121" s="228"/>
      <c r="C121" s="229"/>
      <c r="D121" s="221" t="s">
        <v>134</v>
      </c>
      <c r="E121" s="230" t="s">
        <v>19</v>
      </c>
      <c r="F121" s="231" t="s">
        <v>361</v>
      </c>
      <c r="G121" s="229"/>
      <c r="H121" s="232">
        <v>12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134</v>
      </c>
      <c r="AU121" s="238" t="s">
        <v>80</v>
      </c>
      <c r="AV121" s="13" t="s">
        <v>80</v>
      </c>
      <c r="AW121" s="13" t="s">
        <v>31</v>
      </c>
      <c r="AX121" s="13" t="s">
        <v>70</v>
      </c>
      <c r="AY121" s="238" t="s">
        <v>122</v>
      </c>
    </row>
    <row r="122" s="13" customFormat="1">
      <c r="A122" s="13"/>
      <c r="B122" s="228"/>
      <c r="C122" s="229"/>
      <c r="D122" s="221" t="s">
        <v>134</v>
      </c>
      <c r="E122" s="230" t="s">
        <v>19</v>
      </c>
      <c r="F122" s="231" t="s">
        <v>340</v>
      </c>
      <c r="G122" s="229"/>
      <c r="H122" s="232">
        <v>50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134</v>
      </c>
      <c r="AU122" s="238" t="s">
        <v>80</v>
      </c>
      <c r="AV122" s="13" t="s">
        <v>80</v>
      </c>
      <c r="AW122" s="13" t="s">
        <v>31</v>
      </c>
      <c r="AX122" s="13" t="s">
        <v>70</v>
      </c>
      <c r="AY122" s="238" t="s">
        <v>122</v>
      </c>
    </row>
    <row r="123" s="13" customFormat="1">
      <c r="A123" s="13"/>
      <c r="B123" s="228"/>
      <c r="C123" s="229"/>
      <c r="D123" s="221" t="s">
        <v>134</v>
      </c>
      <c r="E123" s="230" t="s">
        <v>19</v>
      </c>
      <c r="F123" s="231" t="s">
        <v>362</v>
      </c>
      <c r="G123" s="229"/>
      <c r="H123" s="232">
        <v>3.6000000000000001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134</v>
      </c>
      <c r="AU123" s="238" t="s">
        <v>80</v>
      </c>
      <c r="AV123" s="13" t="s">
        <v>80</v>
      </c>
      <c r="AW123" s="13" t="s">
        <v>31</v>
      </c>
      <c r="AX123" s="13" t="s">
        <v>70</v>
      </c>
      <c r="AY123" s="238" t="s">
        <v>122</v>
      </c>
    </row>
    <row r="124" s="14" customFormat="1">
      <c r="A124" s="14"/>
      <c r="B124" s="239"/>
      <c r="C124" s="240"/>
      <c r="D124" s="221" t="s">
        <v>134</v>
      </c>
      <c r="E124" s="241" t="s">
        <v>19</v>
      </c>
      <c r="F124" s="242" t="s">
        <v>137</v>
      </c>
      <c r="G124" s="240"/>
      <c r="H124" s="243">
        <v>65.599999999999994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134</v>
      </c>
      <c r="AU124" s="249" t="s">
        <v>80</v>
      </c>
      <c r="AV124" s="14" t="s">
        <v>128</v>
      </c>
      <c r="AW124" s="14" t="s">
        <v>31</v>
      </c>
      <c r="AX124" s="14" t="s">
        <v>78</v>
      </c>
      <c r="AY124" s="249" t="s">
        <v>122</v>
      </c>
    </row>
    <row r="125" s="2" customFormat="1" ht="16.5" customHeight="1">
      <c r="A125" s="40"/>
      <c r="B125" s="41"/>
      <c r="C125" s="250" t="s">
        <v>189</v>
      </c>
      <c r="D125" s="250" t="s">
        <v>203</v>
      </c>
      <c r="E125" s="251" t="s">
        <v>363</v>
      </c>
      <c r="F125" s="252" t="s">
        <v>364</v>
      </c>
      <c r="G125" s="253" t="s">
        <v>178</v>
      </c>
      <c r="H125" s="254">
        <v>100</v>
      </c>
      <c r="I125" s="255"/>
      <c r="J125" s="256">
        <f>ROUND(I125*H125,2)</f>
        <v>0</v>
      </c>
      <c r="K125" s="257"/>
      <c r="L125" s="258"/>
      <c r="M125" s="259" t="s">
        <v>19</v>
      </c>
      <c r="N125" s="260" t="s">
        <v>41</v>
      </c>
      <c r="O125" s="86"/>
      <c r="P125" s="217">
        <f>O125*H125</f>
        <v>0</v>
      </c>
      <c r="Q125" s="217">
        <v>1</v>
      </c>
      <c r="R125" s="217">
        <f>Q125*H125</f>
        <v>100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183</v>
      </c>
      <c r="AT125" s="219" t="s">
        <v>203</v>
      </c>
      <c r="AU125" s="219" t="s">
        <v>80</v>
      </c>
      <c r="AY125" s="19" t="s">
        <v>122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78</v>
      </c>
      <c r="BK125" s="220">
        <f>ROUND(I125*H125,2)</f>
        <v>0</v>
      </c>
      <c r="BL125" s="19" t="s">
        <v>128</v>
      </c>
      <c r="BM125" s="219" t="s">
        <v>365</v>
      </c>
    </row>
    <row r="126" s="2" customFormat="1">
      <c r="A126" s="40"/>
      <c r="B126" s="41"/>
      <c r="C126" s="42"/>
      <c r="D126" s="221" t="s">
        <v>130</v>
      </c>
      <c r="E126" s="42"/>
      <c r="F126" s="222" t="s">
        <v>364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130</v>
      </c>
      <c r="AU126" s="19" t="s">
        <v>80</v>
      </c>
    </row>
    <row r="127" s="13" customFormat="1">
      <c r="A127" s="13"/>
      <c r="B127" s="228"/>
      <c r="C127" s="229"/>
      <c r="D127" s="221" t="s">
        <v>134</v>
      </c>
      <c r="E127" s="230" t="s">
        <v>19</v>
      </c>
      <c r="F127" s="231" t="s">
        <v>340</v>
      </c>
      <c r="G127" s="229"/>
      <c r="H127" s="232">
        <v>50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134</v>
      </c>
      <c r="AU127" s="238" t="s">
        <v>80</v>
      </c>
      <c r="AV127" s="13" t="s">
        <v>80</v>
      </c>
      <c r="AW127" s="13" t="s">
        <v>31</v>
      </c>
      <c r="AX127" s="13" t="s">
        <v>78</v>
      </c>
      <c r="AY127" s="238" t="s">
        <v>122</v>
      </c>
    </row>
    <row r="128" s="13" customFormat="1">
      <c r="A128" s="13"/>
      <c r="B128" s="228"/>
      <c r="C128" s="229"/>
      <c r="D128" s="221" t="s">
        <v>134</v>
      </c>
      <c r="E128" s="229"/>
      <c r="F128" s="231" t="s">
        <v>366</v>
      </c>
      <c r="G128" s="229"/>
      <c r="H128" s="232">
        <v>100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134</v>
      </c>
      <c r="AU128" s="238" t="s">
        <v>80</v>
      </c>
      <c r="AV128" s="13" t="s">
        <v>80</v>
      </c>
      <c r="AW128" s="13" t="s">
        <v>4</v>
      </c>
      <c r="AX128" s="13" t="s">
        <v>78</v>
      </c>
      <c r="AY128" s="238" t="s">
        <v>122</v>
      </c>
    </row>
    <row r="129" s="12" customFormat="1" ht="22.8" customHeight="1">
      <c r="A129" s="12"/>
      <c r="B129" s="191"/>
      <c r="C129" s="192"/>
      <c r="D129" s="193" t="s">
        <v>69</v>
      </c>
      <c r="E129" s="205" t="s">
        <v>80</v>
      </c>
      <c r="F129" s="205" t="s">
        <v>214</v>
      </c>
      <c r="G129" s="192"/>
      <c r="H129" s="192"/>
      <c r="I129" s="195"/>
      <c r="J129" s="206">
        <f>BK129</f>
        <v>0</v>
      </c>
      <c r="K129" s="192"/>
      <c r="L129" s="197"/>
      <c r="M129" s="198"/>
      <c r="N129" s="199"/>
      <c r="O129" s="199"/>
      <c r="P129" s="200">
        <f>SUM(P130:P148)</f>
        <v>0</v>
      </c>
      <c r="Q129" s="199"/>
      <c r="R129" s="200">
        <f>SUM(R130:R148)</f>
        <v>498.85490950000008</v>
      </c>
      <c r="S129" s="199"/>
      <c r="T129" s="201">
        <f>SUM(T130:T148)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2" t="s">
        <v>78</v>
      </c>
      <c r="AT129" s="203" t="s">
        <v>69</v>
      </c>
      <c r="AU129" s="203" t="s">
        <v>78</v>
      </c>
      <c r="AY129" s="202" t="s">
        <v>122</v>
      </c>
      <c r="BK129" s="204">
        <f>SUM(BK130:BK148)</f>
        <v>0</v>
      </c>
    </row>
    <row r="130" s="2" customFormat="1" ht="24.15" customHeight="1">
      <c r="A130" s="40"/>
      <c r="B130" s="41"/>
      <c r="C130" s="207" t="s">
        <v>196</v>
      </c>
      <c r="D130" s="207" t="s">
        <v>124</v>
      </c>
      <c r="E130" s="208" t="s">
        <v>367</v>
      </c>
      <c r="F130" s="209" t="s">
        <v>368</v>
      </c>
      <c r="G130" s="210" t="s">
        <v>140</v>
      </c>
      <c r="H130" s="211">
        <v>259.23000000000002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41</v>
      </c>
      <c r="O130" s="86"/>
      <c r="P130" s="217">
        <f>O130*H130</f>
        <v>0</v>
      </c>
      <c r="Q130" s="217">
        <v>1.9205000000000001</v>
      </c>
      <c r="R130" s="217">
        <f>Q130*H130</f>
        <v>497.85121500000008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128</v>
      </c>
      <c r="AT130" s="219" t="s">
        <v>124</v>
      </c>
      <c r="AU130" s="219" t="s">
        <v>80</v>
      </c>
      <c r="AY130" s="19" t="s">
        <v>122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78</v>
      </c>
      <c r="BK130" s="220">
        <f>ROUND(I130*H130,2)</f>
        <v>0</v>
      </c>
      <c r="BL130" s="19" t="s">
        <v>128</v>
      </c>
      <c r="BM130" s="219" t="s">
        <v>369</v>
      </c>
    </row>
    <row r="131" s="2" customFormat="1">
      <c r="A131" s="40"/>
      <c r="B131" s="41"/>
      <c r="C131" s="42"/>
      <c r="D131" s="221" t="s">
        <v>130</v>
      </c>
      <c r="E131" s="42"/>
      <c r="F131" s="222" t="s">
        <v>370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130</v>
      </c>
      <c r="AU131" s="19" t="s">
        <v>80</v>
      </c>
    </row>
    <row r="132" s="2" customFormat="1">
      <c r="A132" s="40"/>
      <c r="B132" s="41"/>
      <c r="C132" s="42"/>
      <c r="D132" s="226" t="s">
        <v>132</v>
      </c>
      <c r="E132" s="42"/>
      <c r="F132" s="227" t="s">
        <v>371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132</v>
      </c>
      <c r="AU132" s="19" t="s">
        <v>80</v>
      </c>
    </row>
    <row r="133" s="13" customFormat="1">
      <c r="A133" s="13"/>
      <c r="B133" s="228"/>
      <c r="C133" s="229"/>
      <c r="D133" s="221" t="s">
        <v>134</v>
      </c>
      <c r="E133" s="230" t="s">
        <v>19</v>
      </c>
      <c r="F133" s="231" t="s">
        <v>372</v>
      </c>
      <c r="G133" s="229"/>
      <c r="H133" s="232">
        <v>259.23000000000002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134</v>
      </c>
      <c r="AU133" s="238" t="s">
        <v>80</v>
      </c>
      <c r="AV133" s="13" t="s">
        <v>80</v>
      </c>
      <c r="AW133" s="13" t="s">
        <v>31</v>
      </c>
      <c r="AX133" s="13" t="s">
        <v>78</v>
      </c>
      <c r="AY133" s="238" t="s">
        <v>122</v>
      </c>
    </row>
    <row r="134" s="2" customFormat="1" ht="24.15" customHeight="1">
      <c r="A134" s="40"/>
      <c r="B134" s="41"/>
      <c r="C134" s="207" t="s">
        <v>202</v>
      </c>
      <c r="D134" s="207" t="s">
        <v>124</v>
      </c>
      <c r="E134" s="208" t="s">
        <v>373</v>
      </c>
      <c r="F134" s="209" t="s">
        <v>374</v>
      </c>
      <c r="G134" s="210" t="s">
        <v>278</v>
      </c>
      <c r="H134" s="211">
        <v>1596</v>
      </c>
      <c r="I134" s="212"/>
      <c r="J134" s="213">
        <f>ROUND(I134*H134,2)</f>
        <v>0</v>
      </c>
      <c r="K134" s="214"/>
      <c r="L134" s="46"/>
      <c r="M134" s="215" t="s">
        <v>19</v>
      </c>
      <c r="N134" s="216" t="s">
        <v>41</v>
      </c>
      <c r="O134" s="86"/>
      <c r="P134" s="217">
        <f>O134*H134</f>
        <v>0</v>
      </c>
      <c r="Q134" s="217">
        <v>0.00048999999999999998</v>
      </c>
      <c r="R134" s="217">
        <f>Q134*H134</f>
        <v>0.78203999999999996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128</v>
      </c>
      <c r="AT134" s="219" t="s">
        <v>124</v>
      </c>
      <c r="AU134" s="219" t="s">
        <v>80</v>
      </c>
      <c r="AY134" s="19" t="s">
        <v>122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78</v>
      </c>
      <c r="BK134" s="220">
        <f>ROUND(I134*H134,2)</f>
        <v>0</v>
      </c>
      <c r="BL134" s="19" t="s">
        <v>128</v>
      </c>
      <c r="BM134" s="219" t="s">
        <v>375</v>
      </c>
    </row>
    <row r="135" s="2" customFormat="1">
      <c r="A135" s="40"/>
      <c r="B135" s="41"/>
      <c r="C135" s="42"/>
      <c r="D135" s="221" t="s">
        <v>130</v>
      </c>
      <c r="E135" s="42"/>
      <c r="F135" s="222" t="s">
        <v>376</v>
      </c>
      <c r="G135" s="42"/>
      <c r="H135" s="42"/>
      <c r="I135" s="223"/>
      <c r="J135" s="42"/>
      <c r="K135" s="42"/>
      <c r="L135" s="46"/>
      <c r="M135" s="224"/>
      <c r="N135" s="22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130</v>
      </c>
      <c r="AU135" s="19" t="s">
        <v>80</v>
      </c>
    </row>
    <row r="136" s="2" customFormat="1">
      <c r="A136" s="40"/>
      <c r="B136" s="41"/>
      <c r="C136" s="42"/>
      <c r="D136" s="226" t="s">
        <v>132</v>
      </c>
      <c r="E136" s="42"/>
      <c r="F136" s="227" t="s">
        <v>377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132</v>
      </c>
      <c r="AU136" s="19" t="s">
        <v>80</v>
      </c>
    </row>
    <row r="137" s="13" customFormat="1">
      <c r="A137" s="13"/>
      <c r="B137" s="228"/>
      <c r="C137" s="229"/>
      <c r="D137" s="221" t="s">
        <v>134</v>
      </c>
      <c r="E137" s="230" t="s">
        <v>19</v>
      </c>
      <c r="F137" s="231" t="s">
        <v>378</v>
      </c>
      <c r="G137" s="229"/>
      <c r="H137" s="232">
        <v>1596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134</v>
      </c>
      <c r="AU137" s="238" t="s">
        <v>80</v>
      </c>
      <c r="AV137" s="13" t="s">
        <v>80</v>
      </c>
      <c r="AW137" s="13" t="s">
        <v>31</v>
      </c>
      <c r="AX137" s="13" t="s">
        <v>78</v>
      </c>
      <c r="AY137" s="238" t="s">
        <v>122</v>
      </c>
    </row>
    <row r="138" s="2" customFormat="1" ht="24.15" customHeight="1">
      <c r="A138" s="40"/>
      <c r="B138" s="41"/>
      <c r="C138" s="207" t="s">
        <v>8</v>
      </c>
      <c r="D138" s="207" t="s">
        <v>124</v>
      </c>
      <c r="E138" s="208" t="s">
        <v>379</v>
      </c>
      <c r="F138" s="209" t="s">
        <v>380</v>
      </c>
      <c r="G138" s="210" t="s">
        <v>278</v>
      </c>
      <c r="H138" s="211">
        <v>132.19999999999999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41</v>
      </c>
      <c r="O138" s="86"/>
      <c r="P138" s="217">
        <f>O138*H138</f>
        <v>0</v>
      </c>
      <c r="Q138" s="217">
        <v>0.00116</v>
      </c>
      <c r="R138" s="217">
        <f>Q138*H138</f>
        <v>0.15335199999999999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128</v>
      </c>
      <c r="AT138" s="219" t="s">
        <v>124</v>
      </c>
      <c r="AU138" s="219" t="s">
        <v>80</v>
      </c>
      <c r="AY138" s="19" t="s">
        <v>122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78</v>
      </c>
      <c r="BK138" s="220">
        <f>ROUND(I138*H138,2)</f>
        <v>0</v>
      </c>
      <c r="BL138" s="19" t="s">
        <v>128</v>
      </c>
      <c r="BM138" s="219" t="s">
        <v>381</v>
      </c>
    </row>
    <row r="139" s="2" customFormat="1">
      <c r="A139" s="40"/>
      <c r="B139" s="41"/>
      <c r="C139" s="42"/>
      <c r="D139" s="221" t="s">
        <v>130</v>
      </c>
      <c r="E139" s="42"/>
      <c r="F139" s="222" t="s">
        <v>382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130</v>
      </c>
      <c r="AU139" s="19" t="s">
        <v>80</v>
      </c>
    </row>
    <row r="140" s="2" customFormat="1">
      <c r="A140" s="40"/>
      <c r="B140" s="41"/>
      <c r="C140" s="42"/>
      <c r="D140" s="226" t="s">
        <v>132</v>
      </c>
      <c r="E140" s="42"/>
      <c r="F140" s="227" t="s">
        <v>383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132</v>
      </c>
      <c r="AU140" s="19" t="s">
        <v>80</v>
      </c>
    </row>
    <row r="141" s="13" customFormat="1">
      <c r="A141" s="13"/>
      <c r="B141" s="228"/>
      <c r="C141" s="229"/>
      <c r="D141" s="221" t="s">
        <v>134</v>
      </c>
      <c r="E141" s="230" t="s">
        <v>19</v>
      </c>
      <c r="F141" s="231" t="s">
        <v>384</v>
      </c>
      <c r="G141" s="229"/>
      <c r="H141" s="232">
        <v>132.19999999999999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134</v>
      </c>
      <c r="AU141" s="238" t="s">
        <v>80</v>
      </c>
      <c r="AV141" s="13" t="s">
        <v>80</v>
      </c>
      <c r="AW141" s="13" t="s">
        <v>31</v>
      </c>
      <c r="AX141" s="13" t="s">
        <v>78</v>
      </c>
      <c r="AY141" s="238" t="s">
        <v>122</v>
      </c>
    </row>
    <row r="142" s="2" customFormat="1" ht="24.15" customHeight="1">
      <c r="A142" s="40"/>
      <c r="B142" s="41"/>
      <c r="C142" s="207" t="s">
        <v>215</v>
      </c>
      <c r="D142" s="207" t="s">
        <v>124</v>
      </c>
      <c r="E142" s="208" t="s">
        <v>385</v>
      </c>
      <c r="F142" s="209" t="s">
        <v>386</v>
      </c>
      <c r="G142" s="210" t="s">
        <v>127</v>
      </c>
      <c r="H142" s="211">
        <v>150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41</v>
      </c>
      <c r="O142" s="86"/>
      <c r="P142" s="217">
        <f>O142*H142</f>
        <v>0</v>
      </c>
      <c r="Q142" s="217">
        <v>0.00010000000000000001</v>
      </c>
      <c r="R142" s="217">
        <f>Q142*H142</f>
        <v>0.015000000000000001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128</v>
      </c>
      <c r="AT142" s="219" t="s">
        <v>124</v>
      </c>
      <c r="AU142" s="219" t="s">
        <v>80</v>
      </c>
      <c r="AY142" s="19" t="s">
        <v>122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78</v>
      </c>
      <c r="BK142" s="220">
        <f>ROUND(I142*H142,2)</f>
        <v>0</v>
      </c>
      <c r="BL142" s="19" t="s">
        <v>128</v>
      </c>
      <c r="BM142" s="219" t="s">
        <v>387</v>
      </c>
    </row>
    <row r="143" s="2" customFormat="1">
      <c r="A143" s="40"/>
      <c r="B143" s="41"/>
      <c r="C143" s="42"/>
      <c r="D143" s="221" t="s">
        <v>130</v>
      </c>
      <c r="E143" s="42"/>
      <c r="F143" s="222" t="s">
        <v>388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130</v>
      </c>
      <c r="AU143" s="19" t="s">
        <v>80</v>
      </c>
    </row>
    <row r="144" s="2" customFormat="1">
      <c r="A144" s="40"/>
      <c r="B144" s="41"/>
      <c r="C144" s="42"/>
      <c r="D144" s="226" t="s">
        <v>132</v>
      </c>
      <c r="E144" s="42"/>
      <c r="F144" s="227" t="s">
        <v>389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132</v>
      </c>
      <c r="AU144" s="19" t="s">
        <v>80</v>
      </c>
    </row>
    <row r="145" s="13" customFormat="1">
      <c r="A145" s="13"/>
      <c r="B145" s="228"/>
      <c r="C145" s="229"/>
      <c r="D145" s="221" t="s">
        <v>134</v>
      </c>
      <c r="E145" s="230" t="s">
        <v>19</v>
      </c>
      <c r="F145" s="231" t="s">
        <v>390</v>
      </c>
      <c r="G145" s="229"/>
      <c r="H145" s="232">
        <v>150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134</v>
      </c>
      <c r="AU145" s="238" t="s">
        <v>80</v>
      </c>
      <c r="AV145" s="13" t="s">
        <v>80</v>
      </c>
      <c r="AW145" s="13" t="s">
        <v>31</v>
      </c>
      <c r="AX145" s="13" t="s">
        <v>78</v>
      </c>
      <c r="AY145" s="238" t="s">
        <v>122</v>
      </c>
    </row>
    <row r="146" s="2" customFormat="1" ht="24.15" customHeight="1">
      <c r="A146" s="40"/>
      <c r="B146" s="41"/>
      <c r="C146" s="250" t="s">
        <v>221</v>
      </c>
      <c r="D146" s="250" t="s">
        <v>203</v>
      </c>
      <c r="E146" s="251" t="s">
        <v>391</v>
      </c>
      <c r="F146" s="252" t="s">
        <v>392</v>
      </c>
      <c r="G146" s="253" t="s">
        <v>127</v>
      </c>
      <c r="H146" s="254">
        <v>177.67500000000001</v>
      </c>
      <c r="I146" s="255"/>
      <c r="J146" s="256">
        <f>ROUND(I146*H146,2)</f>
        <v>0</v>
      </c>
      <c r="K146" s="257"/>
      <c r="L146" s="258"/>
      <c r="M146" s="259" t="s">
        <v>19</v>
      </c>
      <c r="N146" s="260" t="s">
        <v>41</v>
      </c>
      <c r="O146" s="86"/>
      <c r="P146" s="217">
        <f>O146*H146</f>
        <v>0</v>
      </c>
      <c r="Q146" s="217">
        <v>0.00029999999999999997</v>
      </c>
      <c r="R146" s="217">
        <f>Q146*H146</f>
        <v>0.053302499999999996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183</v>
      </c>
      <c r="AT146" s="219" t="s">
        <v>203</v>
      </c>
      <c r="AU146" s="219" t="s">
        <v>80</v>
      </c>
      <c r="AY146" s="19" t="s">
        <v>122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78</v>
      </c>
      <c r="BK146" s="220">
        <f>ROUND(I146*H146,2)</f>
        <v>0</v>
      </c>
      <c r="BL146" s="19" t="s">
        <v>128</v>
      </c>
      <c r="BM146" s="219" t="s">
        <v>393</v>
      </c>
    </row>
    <row r="147" s="2" customFormat="1">
      <c r="A147" s="40"/>
      <c r="B147" s="41"/>
      <c r="C147" s="42"/>
      <c r="D147" s="221" t="s">
        <v>130</v>
      </c>
      <c r="E147" s="42"/>
      <c r="F147" s="222" t="s">
        <v>392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130</v>
      </c>
      <c r="AU147" s="19" t="s">
        <v>80</v>
      </c>
    </row>
    <row r="148" s="13" customFormat="1">
      <c r="A148" s="13"/>
      <c r="B148" s="228"/>
      <c r="C148" s="229"/>
      <c r="D148" s="221" t="s">
        <v>134</v>
      </c>
      <c r="E148" s="229"/>
      <c r="F148" s="231" t="s">
        <v>394</v>
      </c>
      <c r="G148" s="229"/>
      <c r="H148" s="232">
        <v>177.67500000000001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134</v>
      </c>
      <c r="AU148" s="238" t="s">
        <v>80</v>
      </c>
      <c r="AV148" s="13" t="s">
        <v>80</v>
      </c>
      <c r="AW148" s="13" t="s">
        <v>4</v>
      </c>
      <c r="AX148" s="13" t="s">
        <v>78</v>
      </c>
      <c r="AY148" s="238" t="s">
        <v>122</v>
      </c>
    </row>
    <row r="149" s="12" customFormat="1" ht="22.8" customHeight="1">
      <c r="A149" s="12"/>
      <c r="B149" s="191"/>
      <c r="C149" s="192"/>
      <c r="D149" s="193" t="s">
        <v>69</v>
      </c>
      <c r="E149" s="205" t="s">
        <v>183</v>
      </c>
      <c r="F149" s="205" t="s">
        <v>395</v>
      </c>
      <c r="G149" s="192"/>
      <c r="H149" s="192"/>
      <c r="I149" s="195"/>
      <c r="J149" s="206">
        <f>BK149</f>
        <v>0</v>
      </c>
      <c r="K149" s="192"/>
      <c r="L149" s="197"/>
      <c r="M149" s="198"/>
      <c r="N149" s="199"/>
      <c r="O149" s="199"/>
      <c r="P149" s="200">
        <f>SUM(P150:P155)</f>
        <v>0</v>
      </c>
      <c r="Q149" s="199"/>
      <c r="R149" s="200">
        <f>SUM(R150:R155)</f>
        <v>0.24540000000000001</v>
      </c>
      <c r="S149" s="199"/>
      <c r="T149" s="201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2" t="s">
        <v>78</v>
      </c>
      <c r="AT149" s="203" t="s">
        <v>69</v>
      </c>
      <c r="AU149" s="203" t="s">
        <v>78</v>
      </c>
      <c r="AY149" s="202" t="s">
        <v>122</v>
      </c>
      <c r="BK149" s="204">
        <f>SUM(BK150:BK155)</f>
        <v>0</v>
      </c>
    </row>
    <row r="150" s="2" customFormat="1" ht="37.8" customHeight="1">
      <c r="A150" s="40"/>
      <c r="B150" s="41"/>
      <c r="C150" s="207" t="s">
        <v>229</v>
      </c>
      <c r="D150" s="207" t="s">
        <v>124</v>
      </c>
      <c r="E150" s="208" t="s">
        <v>396</v>
      </c>
      <c r="F150" s="209" t="s">
        <v>397</v>
      </c>
      <c r="G150" s="210" t="s">
        <v>296</v>
      </c>
      <c r="H150" s="211">
        <v>1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41</v>
      </c>
      <c r="O150" s="86"/>
      <c r="P150" s="217">
        <f>O150*H150</f>
        <v>0</v>
      </c>
      <c r="Q150" s="217">
        <v>0.0050600000000000003</v>
      </c>
      <c r="R150" s="217">
        <f>Q150*H150</f>
        <v>0.0050600000000000003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128</v>
      </c>
      <c r="AT150" s="219" t="s">
        <v>124</v>
      </c>
      <c r="AU150" s="219" t="s">
        <v>80</v>
      </c>
      <c r="AY150" s="19" t="s">
        <v>122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78</v>
      </c>
      <c r="BK150" s="220">
        <f>ROUND(I150*H150,2)</f>
        <v>0</v>
      </c>
      <c r="BL150" s="19" t="s">
        <v>128</v>
      </c>
      <c r="BM150" s="219" t="s">
        <v>398</v>
      </c>
    </row>
    <row r="151" s="2" customFormat="1">
      <c r="A151" s="40"/>
      <c r="B151" s="41"/>
      <c r="C151" s="42"/>
      <c r="D151" s="221" t="s">
        <v>130</v>
      </c>
      <c r="E151" s="42"/>
      <c r="F151" s="222" t="s">
        <v>399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130</v>
      </c>
      <c r="AU151" s="19" t="s">
        <v>80</v>
      </c>
    </row>
    <row r="152" s="2" customFormat="1">
      <c r="A152" s="40"/>
      <c r="B152" s="41"/>
      <c r="C152" s="42"/>
      <c r="D152" s="226" t="s">
        <v>132</v>
      </c>
      <c r="E152" s="42"/>
      <c r="F152" s="227" t="s">
        <v>400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132</v>
      </c>
      <c r="AU152" s="19" t="s">
        <v>80</v>
      </c>
    </row>
    <row r="153" s="2" customFormat="1" ht="37.8" customHeight="1">
      <c r="A153" s="40"/>
      <c r="B153" s="41"/>
      <c r="C153" s="207" t="s">
        <v>236</v>
      </c>
      <c r="D153" s="207" t="s">
        <v>124</v>
      </c>
      <c r="E153" s="208" t="s">
        <v>401</v>
      </c>
      <c r="F153" s="209" t="s">
        <v>402</v>
      </c>
      <c r="G153" s="210" t="s">
        <v>296</v>
      </c>
      <c r="H153" s="211">
        <v>1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41</v>
      </c>
      <c r="O153" s="86"/>
      <c r="P153" s="217">
        <f>O153*H153</f>
        <v>0</v>
      </c>
      <c r="Q153" s="217">
        <v>0.24034</v>
      </c>
      <c r="R153" s="217">
        <f>Q153*H153</f>
        <v>0.24034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128</v>
      </c>
      <c r="AT153" s="219" t="s">
        <v>124</v>
      </c>
      <c r="AU153" s="219" t="s">
        <v>80</v>
      </c>
      <c r="AY153" s="19" t="s">
        <v>122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78</v>
      </c>
      <c r="BK153" s="220">
        <f>ROUND(I153*H153,2)</f>
        <v>0</v>
      </c>
      <c r="BL153" s="19" t="s">
        <v>128</v>
      </c>
      <c r="BM153" s="219" t="s">
        <v>403</v>
      </c>
    </row>
    <row r="154" s="2" customFormat="1">
      <c r="A154" s="40"/>
      <c r="B154" s="41"/>
      <c r="C154" s="42"/>
      <c r="D154" s="221" t="s">
        <v>130</v>
      </c>
      <c r="E154" s="42"/>
      <c r="F154" s="222" t="s">
        <v>404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130</v>
      </c>
      <c r="AU154" s="19" t="s">
        <v>80</v>
      </c>
    </row>
    <row r="155" s="2" customFormat="1">
      <c r="A155" s="40"/>
      <c r="B155" s="41"/>
      <c r="C155" s="42"/>
      <c r="D155" s="226" t="s">
        <v>132</v>
      </c>
      <c r="E155" s="42"/>
      <c r="F155" s="227" t="s">
        <v>405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132</v>
      </c>
      <c r="AU155" s="19" t="s">
        <v>80</v>
      </c>
    </row>
    <row r="156" s="12" customFormat="1" ht="22.8" customHeight="1">
      <c r="A156" s="12"/>
      <c r="B156" s="191"/>
      <c r="C156" s="192"/>
      <c r="D156" s="193" t="s">
        <v>69</v>
      </c>
      <c r="E156" s="205" t="s">
        <v>305</v>
      </c>
      <c r="F156" s="205" t="s">
        <v>306</v>
      </c>
      <c r="G156" s="192"/>
      <c r="H156" s="192"/>
      <c r="I156" s="195"/>
      <c r="J156" s="206">
        <f>BK156</f>
        <v>0</v>
      </c>
      <c r="K156" s="192"/>
      <c r="L156" s="197"/>
      <c r="M156" s="198"/>
      <c r="N156" s="199"/>
      <c r="O156" s="199"/>
      <c r="P156" s="200">
        <f>SUM(P157:P159)</f>
        <v>0</v>
      </c>
      <c r="Q156" s="199"/>
      <c r="R156" s="200">
        <f>SUM(R157:R159)</f>
        <v>0</v>
      </c>
      <c r="S156" s="199"/>
      <c r="T156" s="201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2" t="s">
        <v>78</v>
      </c>
      <c r="AT156" s="203" t="s">
        <v>69</v>
      </c>
      <c r="AU156" s="203" t="s">
        <v>78</v>
      </c>
      <c r="AY156" s="202" t="s">
        <v>122</v>
      </c>
      <c r="BK156" s="204">
        <f>SUM(BK157:BK159)</f>
        <v>0</v>
      </c>
    </row>
    <row r="157" s="2" customFormat="1" ht="16.5" customHeight="1">
      <c r="A157" s="40"/>
      <c r="B157" s="41"/>
      <c r="C157" s="207" t="s">
        <v>243</v>
      </c>
      <c r="D157" s="207" t="s">
        <v>124</v>
      </c>
      <c r="E157" s="208" t="s">
        <v>308</v>
      </c>
      <c r="F157" s="209" t="s">
        <v>309</v>
      </c>
      <c r="G157" s="210" t="s">
        <v>178</v>
      </c>
      <c r="H157" s="211">
        <v>599.10000000000002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41</v>
      </c>
      <c r="O157" s="86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128</v>
      </c>
      <c r="AT157" s="219" t="s">
        <v>124</v>
      </c>
      <c r="AU157" s="219" t="s">
        <v>80</v>
      </c>
      <c r="AY157" s="19" t="s">
        <v>122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78</v>
      </c>
      <c r="BK157" s="220">
        <f>ROUND(I157*H157,2)</f>
        <v>0</v>
      </c>
      <c r="BL157" s="19" t="s">
        <v>128</v>
      </c>
      <c r="BM157" s="219" t="s">
        <v>406</v>
      </c>
    </row>
    <row r="158" s="2" customFormat="1">
      <c r="A158" s="40"/>
      <c r="B158" s="41"/>
      <c r="C158" s="42"/>
      <c r="D158" s="221" t="s">
        <v>130</v>
      </c>
      <c r="E158" s="42"/>
      <c r="F158" s="222" t="s">
        <v>311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130</v>
      </c>
      <c r="AU158" s="19" t="s">
        <v>80</v>
      </c>
    </row>
    <row r="159" s="2" customFormat="1">
      <c r="A159" s="40"/>
      <c r="B159" s="41"/>
      <c r="C159" s="42"/>
      <c r="D159" s="226" t="s">
        <v>132</v>
      </c>
      <c r="E159" s="42"/>
      <c r="F159" s="227" t="s">
        <v>312</v>
      </c>
      <c r="G159" s="42"/>
      <c r="H159" s="42"/>
      <c r="I159" s="223"/>
      <c r="J159" s="42"/>
      <c r="K159" s="42"/>
      <c r="L159" s="46"/>
      <c r="M159" s="224"/>
      <c r="N159" s="22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132</v>
      </c>
      <c r="AU159" s="19" t="s">
        <v>80</v>
      </c>
    </row>
    <row r="160" s="12" customFormat="1" ht="25.92" customHeight="1">
      <c r="A160" s="12"/>
      <c r="B160" s="191"/>
      <c r="C160" s="192"/>
      <c r="D160" s="193" t="s">
        <v>69</v>
      </c>
      <c r="E160" s="194" t="s">
        <v>313</v>
      </c>
      <c r="F160" s="194" t="s">
        <v>314</v>
      </c>
      <c r="G160" s="192"/>
      <c r="H160" s="192"/>
      <c r="I160" s="195"/>
      <c r="J160" s="196">
        <f>BK160</f>
        <v>0</v>
      </c>
      <c r="K160" s="192"/>
      <c r="L160" s="197"/>
      <c r="M160" s="198"/>
      <c r="N160" s="199"/>
      <c r="O160" s="199"/>
      <c r="P160" s="200">
        <f>SUM(P161:P162)</f>
        <v>0</v>
      </c>
      <c r="Q160" s="199"/>
      <c r="R160" s="200">
        <f>SUM(R161:R162)</f>
        <v>0</v>
      </c>
      <c r="S160" s="199"/>
      <c r="T160" s="201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2" t="s">
        <v>128</v>
      </c>
      <c r="AT160" s="203" t="s">
        <v>69</v>
      </c>
      <c r="AU160" s="203" t="s">
        <v>70</v>
      </c>
      <c r="AY160" s="202" t="s">
        <v>122</v>
      </c>
      <c r="BK160" s="204">
        <f>SUM(BK161:BK162)</f>
        <v>0</v>
      </c>
    </row>
    <row r="161" s="2" customFormat="1" ht="21.75" customHeight="1">
      <c r="A161" s="40"/>
      <c r="B161" s="41"/>
      <c r="C161" s="207" t="s">
        <v>250</v>
      </c>
      <c r="D161" s="207" t="s">
        <v>124</v>
      </c>
      <c r="E161" s="208" t="s">
        <v>407</v>
      </c>
      <c r="F161" s="209" t="s">
        <v>330</v>
      </c>
      <c r="G161" s="210" t="s">
        <v>287</v>
      </c>
      <c r="H161" s="211">
        <v>2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41</v>
      </c>
      <c r="O161" s="86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318</v>
      </c>
      <c r="AT161" s="219" t="s">
        <v>124</v>
      </c>
      <c r="AU161" s="219" t="s">
        <v>78</v>
      </c>
      <c r="AY161" s="19" t="s">
        <v>122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78</v>
      </c>
      <c r="BK161" s="220">
        <f>ROUND(I161*H161,2)</f>
        <v>0</v>
      </c>
      <c r="BL161" s="19" t="s">
        <v>318</v>
      </c>
      <c r="BM161" s="219" t="s">
        <v>408</v>
      </c>
    </row>
    <row r="162" s="2" customFormat="1">
      <c r="A162" s="40"/>
      <c r="B162" s="41"/>
      <c r="C162" s="42"/>
      <c r="D162" s="221" t="s">
        <v>130</v>
      </c>
      <c r="E162" s="42"/>
      <c r="F162" s="222" t="s">
        <v>409</v>
      </c>
      <c r="G162" s="42"/>
      <c r="H162" s="42"/>
      <c r="I162" s="223"/>
      <c r="J162" s="42"/>
      <c r="K162" s="42"/>
      <c r="L162" s="46"/>
      <c r="M162" s="261"/>
      <c r="N162" s="262"/>
      <c r="O162" s="263"/>
      <c r="P162" s="263"/>
      <c r="Q162" s="263"/>
      <c r="R162" s="263"/>
      <c r="S162" s="263"/>
      <c r="T162" s="264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130</v>
      </c>
      <c r="AU162" s="19" t="s">
        <v>78</v>
      </c>
    </row>
    <row r="163" s="2" customFormat="1" ht="6.96" customHeight="1">
      <c r="A163" s="40"/>
      <c r="B163" s="61"/>
      <c r="C163" s="62"/>
      <c r="D163" s="62"/>
      <c r="E163" s="62"/>
      <c r="F163" s="62"/>
      <c r="G163" s="62"/>
      <c r="H163" s="62"/>
      <c r="I163" s="62"/>
      <c r="J163" s="62"/>
      <c r="K163" s="62"/>
      <c r="L163" s="46"/>
      <c r="M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</row>
  </sheetData>
  <sheetProtection sheet="1" autoFilter="0" formatColumns="0" formatRows="0" objects="1" scenarios="1" spinCount="100000" saltValue="LuuiUyHY8dCuJXXoRXb3xZ3eYshcMg3HqwXnKT6X1kIag6G6dKKxA7DVee4Qo+dbOlLGg7qnrsn6l+4xGtsn2g==" hashValue="9qIJ5VJwYwNz6ynGLL45+I803urTed6W/VRgzHQv0U8ysPEpSmo5rJzlCcrtDYJvQ+zXr4lq5WJqMCdyCzRCrA==" algorithmName="SHA-512" password="CC35"/>
  <autoFilter ref="C84:K16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1/131251103"/>
    <hyperlink ref="F96" r:id="rId2" display="https://podminky.urs.cz/item/CS_URS_2025_01/132251102"/>
    <hyperlink ref="F102" r:id="rId3" display="https://podminky.urs.cz/item/CS_URS_2025_01/162351103"/>
    <hyperlink ref="F106" r:id="rId4" display="https://podminky.urs.cz/item/CS_URS_2025_01/162751117"/>
    <hyperlink ref="F109" r:id="rId5" display="https://podminky.urs.cz/item/CS_URS_2025_01/167151111"/>
    <hyperlink ref="F112" r:id="rId6" display="https://podminky.urs.cz/item/CS_URS_2025_01/171201231"/>
    <hyperlink ref="F116" r:id="rId7" display="https://podminky.urs.cz/item/CS_URS_2025_01/171251201"/>
    <hyperlink ref="F120" r:id="rId8" display="https://podminky.urs.cz/item/CS_URS_2025_01/174151101"/>
    <hyperlink ref="F132" r:id="rId9" display="https://podminky.urs.cz/item/CS_URS_2025_01/211571121"/>
    <hyperlink ref="F136" r:id="rId10" display="https://podminky.urs.cz/item/CS_URS_2025_01/212755214"/>
    <hyperlink ref="F140" r:id="rId11" display="https://podminky.urs.cz/item/CS_URS_2025_01/212755216"/>
    <hyperlink ref="F144" r:id="rId12" display="https://podminky.urs.cz/item/CS_URS_2025_01/213141111"/>
    <hyperlink ref="F152" r:id="rId13" display="https://podminky.urs.cz/item/CS_URS_2025_01/895270012"/>
    <hyperlink ref="F155" r:id="rId14" display="https://podminky.urs.cz/item/CS_URS_2025_01/895270051"/>
    <hyperlink ref="F159" r:id="rId15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fotbalové plochy z UMT, Kolín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410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16. 6. 2025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ROUND((SUM(BE92:BE443)),  2)</f>
        <v>0</v>
      </c>
      <c r="G33" s="40"/>
      <c r="H33" s="40"/>
      <c r="I33" s="150">
        <v>0.20999999999999999</v>
      </c>
      <c r="J33" s="149">
        <f>ROUND(((SUM(BE92:BE443))*I33),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ROUND((SUM(BF92:BF443)),  2)</f>
        <v>0</v>
      </c>
      <c r="G34" s="40"/>
      <c r="H34" s="40"/>
      <c r="I34" s="150">
        <v>0.12</v>
      </c>
      <c r="J34" s="149">
        <f>ROUND(((SUM(BF92:BF443))*I34),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ROUND((SUM(BG92:BG443)),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ROUND((SUM(BH92:BH443)),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ROUND((SUM(BI92:BI443)),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fotbalové plochy z UMT, Kolín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ZAVLAŽOVACÍ SYSTÉM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16. 6. 2025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>lacko.ondrej@seznam.cz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J147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411</v>
      </c>
      <c r="E63" s="176"/>
      <c r="F63" s="176"/>
      <c r="G63" s="176"/>
      <c r="H63" s="176"/>
      <c r="I63" s="176"/>
      <c r="J63" s="177">
        <f>J168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333</v>
      </c>
      <c r="E64" s="176"/>
      <c r="F64" s="176"/>
      <c r="G64" s="176"/>
      <c r="H64" s="176"/>
      <c r="I64" s="176"/>
      <c r="J64" s="177">
        <f>J173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J280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412</v>
      </c>
      <c r="E66" s="170"/>
      <c r="F66" s="170"/>
      <c r="G66" s="170"/>
      <c r="H66" s="170"/>
      <c r="I66" s="170"/>
      <c r="J66" s="171">
        <f>J284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413</v>
      </c>
      <c r="E67" s="176"/>
      <c r="F67" s="176"/>
      <c r="G67" s="176"/>
      <c r="H67" s="176"/>
      <c r="I67" s="176"/>
      <c r="J67" s="177">
        <f>J285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414</v>
      </c>
      <c r="E68" s="176"/>
      <c r="F68" s="176"/>
      <c r="G68" s="176"/>
      <c r="H68" s="176"/>
      <c r="I68" s="176"/>
      <c r="J68" s="177">
        <f>J321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415</v>
      </c>
      <c r="E69" s="176"/>
      <c r="F69" s="176"/>
      <c r="G69" s="176"/>
      <c r="H69" s="176"/>
      <c r="I69" s="176"/>
      <c r="J69" s="177">
        <f>J343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416</v>
      </c>
      <c r="E70" s="170"/>
      <c r="F70" s="170"/>
      <c r="G70" s="170"/>
      <c r="H70" s="170"/>
      <c r="I70" s="170"/>
      <c r="J70" s="171">
        <f>J365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417</v>
      </c>
      <c r="E71" s="176"/>
      <c r="F71" s="176"/>
      <c r="G71" s="176"/>
      <c r="H71" s="176"/>
      <c r="I71" s="176"/>
      <c r="J71" s="177">
        <f>J366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106</v>
      </c>
      <c r="E72" s="170"/>
      <c r="F72" s="170"/>
      <c r="G72" s="170"/>
      <c r="H72" s="170"/>
      <c r="I72" s="170"/>
      <c r="J72" s="171">
        <f>J439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107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Modernizace fotbalové plochy z UMT, Kolín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94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03 - ZAVLAŽOVACÍ SYSTÉM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 xml:space="preserve"> </v>
      </c>
      <c r="G86" s="42"/>
      <c r="H86" s="42"/>
      <c r="I86" s="34" t="s">
        <v>23</v>
      </c>
      <c r="J86" s="74" t="str">
        <f>IF(J12="","",J12)</f>
        <v>16. 6. 2025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 xml:space="preserve"> </v>
      </c>
      <c r="G88" s="42"/>
      <c r="H88" s="42"/>
      <c r="I88" s="34" t="s">
        <v>30</v>
      </c>
      <c r="J88" s="38" t="str">
        <f>E21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28</v>
      </c>
      <c r="D89" s="42"/>
      <c r="E89" s="42"/>
      <c r="F89" s="29" t="str">
        <f>IF(E18="","",E18)</f>
        <v>Vyplň údaj</v>
      </c>
      <c r="G89" s="42"/>
      <c r="H89" s="42"/>
      <c r="I89" s="34" t="s">
        <v>32</v>
      </c>
      <c r="J89" s="38" t="str">
        <f>E24</f>
        <v>lacko.ondrej@seznam.cz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108</v>
      </c>
      <c r="D91" s="182" t="s">
        <v>55</v>
      </c>
      <c r="E91" s="182" t="s">
        <v>51</v>
      </c>
      <c r="F91" s="182" t="s">
        <v>52</v>
      </c>
      <c r="G91" s="182" t="s">
        <v>109</v>
      </c>
      <c r="H91" s="182" t="s">
        <v>110</v>
      </c>
      <c r="I91" s="182" t="s">
        <v>111</v>
      </c>
      <c r="J91" s="183" t="s">
        <v>98</v>
      </c>
      <c r="K91" s="184" t="s">
        <v>112</v>
      </c>
      <c r="L91" s="185"/>
      <c r="M91" s="94" t="s">
        <v>19</v>
      </c>
      <c r="N91" s="95" t="s">
        <v>40</v>
      </c>
      <c r="O91" s="95" t="s">
        <v>113</v>
      </c>
      <c r="P91" s="95" t="s">
        <v>114</v>
      </c>
      <c r="Q91" s="95" t="s">
        <v>115</v>
      </c>
      <c r="R91" s="95" t="s">
        <v>116</v>
      </c>
      <c r="S91" s="95" t="s">
        <v>117</v>
      </c>
      <c r="T91" s="96" t="s">
        <v>118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119</v>
      </c>
      <c r="D92" s="42"/>
      <c r="E92" s="42"/>
      <c r="F92" s="42"/>
      <c r="G92" s="42"/>
      <c r="H92" s="42"/>
      <c r="I92" s="42"/>
      <c r="J92" s="186">
        <f>BK92</f>
        <v>0</v>
      </c>
      <c r="K92" s="42"/>
      <c r="L92" s="46"/>
      <c r="M92" s="97"/>
      <c r="N92" s="187"/>
      <c r="O92" s="98"/>
      <c r="P92" s="188">
        <f>P93+P284+P365+P439</f>
        <v>0</v>
      </c>
      <c r="Q92" s="98"/>
      <c r="R92" s="188">
        <f>R93+R284+R365+R439</f>
        <v>371.11208577000002</v>
      </c>
      <c r="S92" s="98"/>
      <c r="T92" s="189">
        <f>T93+T284+T365+T439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69</v>
      </c>
      <c r="AU92" s="19" t="s">
        <v>99</v>
      </c>
      <c r="BK92" s="190">
        <f>BK93+BK284+BK365+BK439</f>
        <v>0</v>
      </c>
    </row>
    <row r="93" s="12" customFormat="1" ht="25.92" customHeight="1">
      <c r="A93" s="12"/>
      <c r="B93" s="191"/>
      <c r="C93" s="192"/>
      <c r="D93" s="193" t="s">
        <v>69</v>
      </c>
      <c r="E93" s="194" t="s">
        <v>120</v>
      </c>
      <c r="F93" s="194" t="s">
        <v>121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P94+P147+P168+P173+P280</f>
        <v>0</v>
      </c>
      <c r="Q93" s="199"/>
      <c r="R93" s="200">
        <f>R94+R147+R168+R173+R280</f>
        <v>147.65260137000001</v>
      </c>
      <c r="S93" s="199"/>
      <c r="T93" s="201">
        <f>T94+T147+T168+T173+T280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78</v>
      </c>
      <c r="AT93" s="203" t="s">
        <v>69</v>
      </c>
      <c r="AU93" s="203" t="s">
        <v>70</v>
      </c>
      <c r="AY93" s="202" t="s">
        <v>122</v>
      </c>
      <c r="BK93" s="204">
        <f>BK94+BK147+BK168+BK173+BK280</f>
        <v>0</v>
      </c>
    </row>
    <row r="94" s="12" customFormat="1" ht="22.8" customHeight="1">
      <c r="A94" s="12"/>
      <c r="B94" s="191"/>
      <c r="C94" s="192"/>
      <c r="D94" s="193" t="s">
        <v>69</v>
      </c>
      <c r="E94" s="205" t="s">
        <v>78</v>
      </c>
      <c r="F94" s="205" t="s">
        <v>123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SUM(P95:P146)</f>
        <v>0</v>
      </c>
      <c r="Q94" s="199"/>
      <c r="R94" s="200">
        <f>SUM(R95:R146)</f>
        <v>116.28</v>
      </c>
      <c r="S94" s="199"/>
      <c r="T94" s="201">
        <f>SUM(T95:T146)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78</v>
      </c>
      <c r="AT94" s="203" t="s">
        <v>69</v>
      </c>
      <c r="AU94" s="203" t="s">
        <v>78</v>
      </c>
      <c r="AY94" s="202" t="s">
        <v>122</v>
      </c>
      <c r="BK94" s="204">
        <f>SUM(BK95:BK146)</f>
        <v>0</v>
      </c>
    </row>
    <row r="95" s="2" customFormat="1" ht="33" customHeight="1">
      <c r="A95" s="40"/>
      <c r="B95" s="41"/>
      <c r="C95" s="207" t="s">
        <v>78</v>
      </c>
      <c r="D95" s="207" t="s">
        <v>124</v>
      </c>
      <c r="E95" s="208" t="s">
        <v>418</v>
      </c>
      <c r="F95" s="209" t="s">
        <v>419</v>
      </c>
      <c r="G95" s="210" t="s">
        <v>140</v>
      </c>
      <c r="H95" s="211">
        <v>3.6000000000000001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41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128</v>
      </c>
      <c r="AT95" s="219" t="s">
        <v>124</v>
      </c>
      <c r="AU95" s="219" t="s">
        <v>80</v>
      </c>
      <c r="AY95" s="19" t="s">
        <v>122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78</v>
      </c>
      <c r="BK95" s="220">
        <f>ROUND(I95*H95,2)</f>
        <v>0</v>
      </c>
      <c r="BL95" s="19" t="s">
        <v>128</v>
      </c>
      <c r="BM95" s="219" t="s">
        <v>420</v>
      </c>
    </row>
    <row r="96" s="2" customFormat="1">
      <c r="A96" s="40"/>
      <c r="B96" s="41"/>
      <c r="C96" s="42"/>
      <c r="D96" s="221" t="s">
        <v>130</v>
      </c>
      <c r="E96" s="42"/>
      <c r="F96" s="222" t="s">
        <v>421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130</v>
      </c>
      <c r="AU96" s="19" t="s">
        <v>80</v>
      </c>
    </row>
    <row r="97" s="2" customFormat="1">
      <c r="A97" s="40"/>
      <c r="B97" s="41"/>
      <c r="C97" s="42"/>
      <c r="D97" s="226" t="s">
        <v>132</v>
      </c>
      <c r="E97" s="42"/>
      <c r="F97" s="227" t="s">
        <v>422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132</v>
      </c>
      <c r="AU97" s="19" t="s">
        <v>80</v>
      </c>
    </row>
    <row r="98" s="13" customFormat="1">
      <c r="A98" s="13"/>
      <c r="B98" s="228"/>
      <c r="C98" s="229"/>
      <c r="D98" s="221" t="s">
        <v>134</v>
      </c>
      <c r="E98" s="230" t="s">
        <v>19</v>
      </c>
      <c r="F98" s="231" t="s">
        <v>423</v>
      </c>
      <c r="G98" s="229"/>
      <c r="H98" s="232">
        <v>3.6000000000000001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134</v>
      </c>
      <c r="AU98" s="238" t="s">
        <v>80</v>
      </c>
      <c r="AV98" s="13" t="s">
        <v>80</v>
      </c>
      <c r="AW98" s="13" t="s">
        <v>31</v>
      </c>
      <c r="AX98" s="13" t="s">
        <v>78</v>
      </c>
      <c r="AY98" s="238" t="s">
        <v>122</v>
      </c>
    </row>
    <row r="99" s="2" customFormat="1" ht="33" customHeight="1">
      <c r="A99" s="40"/>
      <c r="B99" s="41"/>
      <c r="C99" s="207" t="s">
        <v>80</v>
      </c>
      <c r="D99" s="207" t="s">
        <v>124</v>
      </c>
      <c r="E99" s="208" t="s">
        <v>424</v>
      </c>
      <c r="F99" s="209" t="s">
        <v>425</v>
      </c>
      <c r="G99" s="210" t="s">
        <v>278</v>
      </c>
      <c r="H99" s="211">
        <v>504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41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128</v>
      </c>
      <c r="AT99" s="219" t="s">
        <v>124</v>
      </c>
      <c r="AU99" s="219" t="s">
        <v>80</v>
      </c>
      <c r="AY99" s="19" t="s">
        <v>122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78</v>
      </c>
      <c r="BK99" s="220">
        <f>ROUND(I99*H99,2)</f>
        <v>0</v>
      </c>
      <c r="BL99" s="19" t="s">
        <v>128</v>
      </c>
      <c r="BM99" s="219" t="s">
        <v>426</v>
      </c>
    </row>
    <row r="100" s="2" customFormat="1">
      <c r="A100" s="40"/>
      <c r="B100" s="41"/>
      <c r="C100" s="42"/>
      <c r="D100" s="221" t="s">
        <v>130</v>
      </c>
      <c r="E100" s="42"/>
      <c r="F100" s="222" t="s">
        <v>427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130</v>
      </c>
      <c r="AU100" s="19" t="s">
        <v>80</v>
      </c>
    </row>
    <row r="101" s="2" customFormat="1">
      <c r="A101" s="40"/>
      <c r="B101" s="41"/>
      <c r="C101" s="42"/>
      <c r="D101" s="226" t="s">
        <v>132</v>
      </c>
      <c r="E101" s="42"/>
      <c r="F101" s="227" t="s">
        <v>428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132</v>
      </c>
      <c r="AU101" s="19" t="s">
        <v>80</v>
      </c>
    </row>
    <row r="102" s="13" customFormat="1">
      <c r="A102" s="13"/>
      <c r="B102" s="228"/>
      <c r="C102" s="229"/>
      <c r="D102" s="221" t="s">
        <v>134</v>
      </c>
      <c r="E102" s="230" t="s">
        <v>19</v>
      </c>
      <c r="F102" s="231" t="s">
        <v>429</v>
      </c>
      <c r="G102" s="229"/>
      <c r="H102" s="232">
        <v>504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134</v>
      </c>
      <c r="AU102" s="238" t="s">
        <v>80</v>
      </c>
      <c r="AV102" s="13" t="s">
        <v>80</v>
      </c>
      <c r="AW102" s="13" t="s">
        <v>31</v>
      </c>
      <c r="AX102" s="13" t="s">
        <v>78</v>
      </c>
      <c r="AY102" s="238" t="s">
        <v>122</v>
      </c>
    </row>
    <row r="103" s="2" customFormat="1" ht="33" customHeight="1">
      <c r="A103" s="40"/>
      <c r="B103" s="41"/>
      <c r="C103" s="207" t="s">
        <v>146</v>
      </c>
      <c r="D103" s="207" t="s">
        <v>124</v>
      </c>
      <c r="E103" s="208" t="s">
        <v>430</v>
      </c>
      <c r="F103" s="209" t="s">
        <v>431</v>
      </c>
      <c r="G103" s="210" t="s">
        <v>140</v>
      </c>
      <c r="H103" s="211">
        <v>141.84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41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128</v>
      </c>
      <c r="AT103" s="219" t="s">
        <v>124</v>
      </c>
      <c r="AU103" s="219" t="s">
        <v>80</v>
      </c>
      <c r="AY103" s="19" t="s">
        <v>122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78</v>
      </c>
      <c r="BK103" s="220">
        <f>ROUND(I103*H103,2)</f>
        <v>0</v>
      </c>
      <c r="BL103" s="19" t="s">
        <v>128</v>
      </c>
      <c r="BM103" s="219" t="s">
        <v>432</v>
      </c>
    </row>
    <row r="104" s="2" customFormat="1">
      <c r="A104" s="40"/>
      <c r="B104" s="41"/>
      <c r="C104" s="42"/>
      <c r="D104" s="221" t="s">
        <v>130</v>
      </c>
      <c r="E104" s="42"/>
      <c r="F104" s="222" t="s">
        <v>433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130</v>
      </c>
      <c r="AU104" s="19" t="s">
        <v>80</v>
      </c>
    </row>
    <row r="105" s="2" customFormat="1">
      <c r="A105" s="40"/>
      <c r="B105" s="41"/>
      <c r="C105" s="42"/>
      <c r="D105" s="226" t="s">
        <v>132</v>
      </c>
      <c r="E105" s="42"/>
      <c r="F105" s="227" t="s">
        <v>434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132</v>
      </c>
      <c r="AU105" s="19" t="s">
        <v>80</v>
      </c>
    </row>
    <row r="106" s="13" customFormat="1">
      <c r="A106" s="13"/>
      <c r="B106" s="228"/>
      <c r="C106" s="229"/>
      <c r="D106" s="221" t="s">
        <v>134</v>
      </c>
      <c r="E106" s="230" t="s">
        <v>19</v>
      </c>
      <c r="F106" s="231" t="s">
        <v>435</v>
      </c>
      <c r="G106" s="229"/>
      <c r="H106" s="232">
        <v>141.84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134</v>
      </c>
      <c r="AU106" s="238" t="s">
        <v>80</v>
      </c>
      <c r="AV106" s="13" t="s">
        <v>80</v>
      </c>
      <c r="AW106" s="13" t="s">
        <v>31</v>
      </c>
      <c r="AX106" s="13" t="s">
        <v>78</v>
      </c>
      <c r="AY106" s="238" t="s">
        <v>122</v>
      </c>
    </row>
    <row r="107" s="2" customFormat="1" ht="37.8" customHeight="1">
      <c r="A107" s="40"/>
      <c r="B107" s="41"/>
      <c r="C107" s="207" t="s">
        <v>128</v>
      </c>
      <c r="D107" s="207" t="s">
        <v>124</v>
      </c>
      <c r="E107" s="208" t="s">
        <v>154</v>
      </c>
      <c r="F107" s="209" t="s">
        <v>155</v>
      </c>
      <c r="G107" s="210" t="s">
        <v>140</v>
      </c>
      <c r="H107" s="211">
        <v>168.12000000000001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41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128</v>
      </c>
      <c r="AT107" s="219" t="s">
        <v>124</v>
      </c>
      <c r="AU107" s="219" t="s">
        <v>80</v>
      </c>
      <c r="AY107" s="19" t="s">
        <v>122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78</v>
      </c>
      <c r="BK107" s="220">
        <f>ROUND(I107*H107,2)</f>
        <v>0</v>
      </c>
      <c r="BL107" s="19" t="s">
        <v>128</v>
      </c>
      <c r="BM107" s="219" t="s">
        <v>436</v>
      </c>
    </row>
    <row r="108" s="2" customFormat="1">
      <c r="A108" s="40"/>
      <c r="B108" s="41"/>
      <c r="C108" s="42"/>
      <c r="D108" s="221" t="s">
        <v>130</v>
      </c>
      <c r="E108" s="42"/>
      <c r="F108" s="222" t="s">
        <v>157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130</v>
      </c>
      <c r="AU108" s="19" t="s">
        <v>80</v>
      </c>
    </row>
    <row r="109" s="2" customFormat="1">
      <c r="A109" s="40"/>
      <c r="B109" s="41"/>
      <c r="C109" s="42"/>
      <c r="D109" s="226" t="s">
        <v>132</v>
      </c>
      <c r="E109" s="42"/>
      <c r="F109" s="227" t="s">
        <v>158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132</v>
      </c>
      <c r="AU109" s="19" t="s">
        <v>80</v>
      </c>
    </row>
    <row r="110" s="13" customFormat="1">
      <c r="A110" s="13"/>
      <c r="B110" s="228"/>
      <c r="C110" s="229"/>
      <c r="D110" s="221" t="s">
        <v>134</v>
      </c>
      <c r="E110" s="230" t="s">
        <v>19</v>
      </c>
      <c r="F110" s="231" t="s">
        <v>437</v>
      </c>
      <c r="G110" s="229"/>
      <c r="H110" s="232">
        <v>22.68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134</v>
      </c>
      <c r="AU110" s="238" t="s">
        <v>80</v>
      </c>
      <c r="AV110" s="13" t="s">
        <v>80</v>
      </c>
      <c r="AW110" s="13" t="s">
        <v>31</v>
      </c>
      <c r="AX110" s="13" t="s">
        <v>70</v>
      </c>
      <c r="AY110" s="238" t="s">
        <v>122</v>
      </c>
    </row>
    <row r="111" s="13" customFormat="1">
      <c r="A111" s="13"/>
      <c r="B111" s="228"/>
      <c r="C111" s="229"/>
      <c r="D111" s="221" t="s">
        <v>134</v>
      </c>
      <c r="E111" s="230" t="s">
        <v>19</v>
      </c>
      <c r="F111" s="231" t="s">
        <v>435</v>
      </c>
      <c r="G111" s="229"/>
      <c r="H111" s="232">
        <v>141.84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134</v>
      </c>
      <c r="AU111" s="238" t="s">
        <v>80</v>
      </c>
      <c r="AV111" s="13" t="s">
        <v>80</v>
      </c>
      <c r="AW111" s="13" t="s">
        <v>31</v>
      </c>
      <c r="AX111" s="13" t="s">
        <v>70</v>
      </c>
      <c r="AY111" s="238" t="s">
        <v>122</v>
      </c>
    </row>
    <row r="112" s="13" customFormat="1">
      <c r="A112" s="13"/>
      <c r="B112" s="228"/>
      <c r="C112" s="229"/>
      <c r="D112" s="221" t="s">
        <v>134</v>
      </c>
      <c r="E112" s="230" t="s">
        <v>19</v>
      </c>
      <c r="F112" s="231" t="s">
        <v>423</v>
      </c>
      <c r="G112" s="229"/>
      <c r="H112" s="232">
        <v>3.6000000000000001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134</v>
      </c>
      <c r="AU112" s="238" t="s">
        <v>80</v>
      </c>
      <c r="AV112" s="13" t="s">
        <v>80</v>
      </c>
      <c r="AW112" s="13" t="s">
        <v>31</v>
      </c>
      <c r="AX112" s="13" t="s">
        <v>70</v>
      </c>
      <c r="AY112" s="238" t="s">
        <v>122</v>
      </c>
    </row>
    <row r="113" s="14" customFormat="1">
      <c r="A113" s="14"/>
      <c r="B113" s="239"/>
      <c r="C113" s="240"/>
      <c r="D113" s="221" t="s">
        <v>134</v>
      </c>
      <c r="E113" s="241" t="s">
        <v>19</v>
      </c>
      <c r="F113" s="242" t="s">
        <v>137</v>
      </c>
      <c r="G113" s="240"/>
      <c r="H113" s="243">
        <v>168.12000000000001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134</v>
      </c>
      <c r="AU113" s="249" t="s">
        <v>80</v>
      </c>
      <c r="AV113" s="14" t="s">
        <v>128</v>
      </c>
      <c r="AW113" s="14" t="s">
        <v>31</v>
      </c>
      <c r="AX113" s="14" t="s">
        <v>78</v>
      </c>
      <c r="AY113" s="249" t="s">
        <v>122</v>
      </c>
    </row>
    <row r="114" s="2" customFormat="1" ht="37.8" customHeight="1">
      <c r="A114" s="40"/>
      <c r="B114" s="41"/>
      <c r="C114" s="207" t="s">
        <v>162</v>
      </c>
      <c r="D114" s="207" t="s">
        <v>124</v>
      </c>
      <c r="E114" s="208" t="s">
        <v>163</v>
      </c>
      <c r="F114" s="209" t="s">
        <v>164</v>
      </c>
      <c r="G114" s="210" t="s">
        <v>140</v>
      </c>
      <c r="H114" s="211">
        <v>50.880000000000003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41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128</v>
      </c>
      <c r="AT114" s="219" t="s">
        <v>124</v>
      </c>
      <c r="AU114" s="219" t="s">
        <v>80</v>
      </c>
      <c r="AY114" s="19" t="s">
        <v>122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78</v>
      </c>
      <c r="BK114" s="220">
        <f>ROUND(I114*H114,2)</f>
        <v>0</v>
      </c>
      <c r="BL114" s="19" t="s">
        <v>128</v>
      </c>
      <c r="BM114" s="219" t="s">
        <v>438</v>
      </c>
    </row>
    <row r="115" s="2" customFormat="1">
      <c r="A115" s="40"/>
      <c r="B115" s="41"/>
      <c r="C115" s="42"/>
      <c r="D115" s="221" t="s">
        <v>130</v>
      </c>
      <c r="E115" s="42"/>
      <c r="F115" s="222" t="s">
        <v>166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80</v>
      </c>
    </row>
    <row r="116" s="2" customFormat="1">
      <c r="A116" s="40"/>
      <c r="B116" s="41"/>
      <c r="C116" s="42"/>
      <c r="D116" s="226" t="s">
        <v>132</v>
      </c>
      <c r="E116" s="42"/>
      <c r="F116" s="227" t="s">
        <v>167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132</v>
      </c>
      <c r="AU116" s="19" t="s">
        <v>80</v>
      </c>
    </row>
    <row r="117" s="13" customFormat="1">
      <c r="A117" s="13"/>
      <c r="B117" s="228"/>
      <c r="C117" s="229"/>
      <c r="D117" s="221" t="s">
        <v>134</v>
      </c>
      <c r="E117" s="230" t="s">
        <v>19</v>
      </c>
      <c r="F117" s="231" t="s">
        <v>439</v>
      </c>
      <c r="G117" s="229"/>
      <c r="H117" s="232">
        <v>47.280000000000001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134</v>
      </c>
      <c r="AU117" s="238" t="s">
        <v>80</v>
      </c>
      <c r="AV117" s="13" t="s">
        <v>80</v>
      </c>
      <c r="AW117" s="13" t="s">
        <v>31</v>
      </c>
      <c r="AX117" s="13" t="s">
        <v>70</v>
      </c>
      <c r="AY117" s="238" t="s">
        <v>122</v>
      </c>
    </row>
    <row r="118" s="13" customFormat="1">
      <c r="A118" s="13"/>
      <c r="B118" s="228"/>
      <c r="C118" s="229"/>
      <c r="D118" s="221" t="s">
        <v>134</v>
      </c>
      <c r="E118" s="230" t="s">
        <v>19</v>
      </c>
      <c r="F118" s="231" t="s">
        <v>423</v>
      </c>
      <c r="G118" s="229"/>
      <c r="H118" s="232">
        <v>3.6000000000000001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134</v>
      </c>
      <c r="AU118" s="238" t="s">
        <v>80</v>
      </c>
      <c r="AV118" s="13" t="s">
        <v>80</v>
      </c>
      <c r="AW118" s="13" t="s">
        <v>31</v>
      </c>
      <c r="AX118" s="13" t="s">
        <v>70</v>
      </c>
      <c r="AY118" s="238" t="s">
        <v>122</v>
      </c>
    </row>
    <row r="119" s="14" customFormat="1">
      <c r="A119" s="14"/>
      <c r="B119" s="239"/>
      <c r="C119" s="240"/>
      <c r="D119" s="221" t="s">
        <v>134</v>
      </c>
      <c r="E119" s="241" t="s">
        <v>19</v>
      </c>
      <c r="F119" s="242" t="s">
        <v>137</v>
      </c>
      <c r="G119" s="240"/>
      <c r="H119" s="243">
        <v>50.880000000000003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134</v>
      </c>
      <c r="AU119" s="249" t="s">
        <v>80</v>
      </c>
      <c r="AV119" s="14" t="s">
        <v>128</v>
      </c>
      <c r="AW119" s="14" t="s">
        <v>31</v>
      </c>
      <c r="AX119" s="14" t="s">
        <v>78</v>
      </c>
      <c r="AY119" s="249" t="s">
        <v>122</v>
      </c>
    </row>
    <row r="120" s="2" customFormat="1" ht="24.15" customHeight="1">
      <c r="A120" s="40"/>
      <c r="B120" s="41"/>
      <c r="C120" s="207" t="s">
        <v>168</v>
      </c>
      <c r="D120" s="207" t="s">
        <v>124</v>
      </c>
      <c r="E120" s="208" t="s">
        <v>169</v>
      </c>
      <c r="F120" s="209" t="s">
        <v>170</v>
      </c>
      <c r="G120" s="210" t="s">
        <v>140</v>
      </c>
      <c r="H120" s="211">
        <v>168.12000000000001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41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128</v>
      </c>
      <c r="AT120" s="219" t="s">
        <v>124</v>
      </c>
      <c r="AU120" s="219" t="s">
        <v>80</v>
      </c>
      <c r="AY120" s="19" t="s">
        <v>122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78</v>
      </c>
      <c r="BK120" s="220">
        <f>ROUND(I120*H120,2)</f>
        <v>0</v>
      </c>
      <c r="BL120" s="19" t="s">
        <v>128</v>
      </c>
      <c r="BM120" s="219" t="s">
        <v>440</v>
      </c>
    </row>
    <row r="121" s="2" customFormat="1">
      <c r="A121" s="40"/>
      <c r="B121" s="41"/>
      <c r="C121" s="42"/>
      <c r="D121" s="221" t="s">
        <v>130</v>
      </c>
      <c r="E121" s="42"/>
      <c r="F121" s="222" t="s">
        <v>172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130</v>
      </c>
      <c r="AU121" s="19" t="s">
        <v>80</v>
      </c>
    </row>
    <row r="122" s="2" customFormat="1">
      <c r="A122" s="40"/>
      <c r="B122" s="41"/>
      <c r="C122" s="42"/>
      <c r="D122" s="226" t="s">
        <v>132</v>
      </c>
      <c r="E122" s="42"/>
      <c r="F122" s="227" t="s">
        <v>173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132</v>
      </c>
      <c r="AU122" s="19" t="s">
        <v>80</v>
      </c>
    </row>
    <row r="123" s="13" customFormat="1">
      <c r="A123" s="13"/>
      <c r="B123" s="228"/>
      <c r="C123" s="229"/>
      <c r="D123" s="221" t="s">
        <v>134</v>
      </c>
      <c r="E123" s="230" t="s">
        <v>19</v>
      </c>
      <c r="F123" s="231" t="s">
        <v>437</v>
      </c>
      <c r="G123" s="229"/>
      <c r="H123" s="232">
        <v>22.68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134</v>
      </c>
      <c r="AU123" s="238" t="s">
        <v>80</v>
      </c>
      <c r="AV123" s="13" t="s">
        <v>80</v>
      </c>
      <c r="AW123" s="13" t="s">
        <v>31</v>
      </c>
      <c r="AX123" s="13" t="s">
        <v>70</v>
      </c>
      <c r="AY123" s="238" t="s">
        <v>122</v>
      </c>
    </row>
    <row r="124" s="13" customFormat="1">
      <c r="A124" s="13"/>
      <c r="B124" s="228"/>
      <c r="C124" s="229"/>
      <c r="D124" s="221" t="s">
        <v>134</v>
      </c>
      <c r="E124" s="230" t="s">
        <v>19</v>
      </c>
      <c r="F124" s="231" t="s">
        <v>435</v>
      </c>
      <c r="G124" s="229"/>
      <c r="H124" s="232">
        <v>141.84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134</v>
      </c>
      <c r="AU124" s="238" t="s">
        <v>80</v>
      </c>
      <c r="AV124" s="13" t="s">
        <v>80</v>
      </c>
      <c r="AW124" s="13" t="s">
        <v>31</v>
      </c>
      <c r="AX124" s="13" t="s">
        <v>70</v>
      </c>
      <c r="AY124" s="238" t="s">
        <v>122</v>
      </c>
    </row>
    <row r="125" s="13" customFormat="1">
      <c r="A125" s="13"/>
      <c r="B125" s="228"/>
      <c r="C125" s="229"/>
      <c r="D125" s="221" t="s">
        <v>134</v>
      </c>
      <c r="E125" s="230" t="s">
        <v>19</v>
      </c>
      <c r="F125" s="231" t="s">
        <v>423</v>
      </c>
      <c r="G125" s="229"/>
      <c r="H125" s="232">
        <v>3.6000000000000001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134</v>
      </c>
      <c r="AU125" s="238" t="s">
        <v>80</v>
      </c>
      <c r="AV125" s="13" t="s">
        <v>80</v>
      </c>
      <c r="AW125" s="13" t="s">
        <v>31</v>
      </c>
      <c r="AX125" s="13" t="s">
        <v>70</v>
      </c>
      <c r="AY125" s="238" t="s">
        <v>122</v>
      </c>
    </row>
    <row r="126" s="14" customFormat="1">
      <c r="A126" s="14"/>
      <c r="B126" s="239"/>
      <c r="C126" s="240"/>
      <c r="D126" s="221" t="s">
        <v>134</v>
      </c>
      <c r="E126" s="241" t="s">
        <v>19</v>
      </c>
      <c r="F126" s="242" t="s">
        <v>137</v>
      </c>
      <c r="G126" s="240"/>
      <c r="H126" s="243">
        <v>168.12000000000001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134</v>
      </c>
      <c r="AU126" s="249" t="s">
        <v>80</v>
      </c>
      <c r="AV126" s="14" t="s">
        <v>128</v>
      </c>
      <c r="AW126" s="14" t="s">
        <v>31</v>
      </c>
      <c r="AX126" s="14" t="s">
        <v>78</v>
      </c>
      <c r="AY126" s="249" t="s">
        <v>122</v>
      </c>
    </row>
    <row r="127" s="2" customFormat="1" ht="33" customHeight="1">
      <c r="A127" s="40"/>
      <c r="B127" s="41"/>
      <c r="C127" s="207" t="s">
        <v>175</v>
      </c>
      <c r="D127" s="207" t="s">
        <v>124</v>
      </c>
      <c r="E127" s="208" t="s">
        <v>176</v>
      </c>
      <c r="F127" s="209" t="s">
        <v>177</v>
      </c>
      <c r="G127" s="210" t="s">
        <v>178</v>
      </c>
      <c r="H127" s="211">
        <v>91.584000000000003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41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128</v>
      </c>
      <c r="AT127" s="219" t="s">
        <v>124</v>
      </c>
      <c r="AU127" s="219" t="s">
        <v>80</v>
      </c>
      <c r="AY127" s="19" t="s">
        <v>122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78</v>
      </c>
      <c r="BK127" s="220">
        <f>ROUND(I127*H127,2)</f>
        <v>0</v>
      </c>
      <c r="BL127" s="19" t="s">
        <v>128</v>
      </c>
      <c r="BM127" s="219" t="s">
        <v>441</v>
      </c>
    </row>
    <row r="128" s="2" customFormat="1">
      <c r="A128" s="40"/>
      <c r="B128" s="41"/>
      <c r="C128" s="42"/>
      <c r="D128" s="221" t="s">
        <v>130</v>
      </c>
      <c r="E128" s="42"/>
      <c r="F128" s="222" t="s">
        <v>180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130</v>
      </c>
      <c r="AU128" s="19" t="s">
        <v>80</v>
      </c>
    </row>
    <row r="129" s="2" customFormat="1">
      <c r="A129" s="40"/>
      <c r="B129" s="41"/>
      <c r="C129" s="42"/>
      <c r="D129" s="226" t="s">
        <v>132</v>
      </c>
      <c r="E129" s="42"/>
      <c r="F129" s="227" t="s">
        <v>181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132</v>
      </c>
      <c r="AU129" s="19" t="s">
        <v>80</v>
      </c>
    </row>
    <row r="130" s="13" customFormat="1">
      <c r="A130" s="13"/>
      <c r="B130" s="228"/>
      <c r="C130" s="229"/>
      <c r="D130" s="221" t="s">
        <v>134</v>
      </c>
      <c r="E130" s="229"/>
      <c r="F130" s="231" t="s">
        <v>442</v>
      </c>
      <c r="G130" s="229"/>
      <c r="H130" s="232">
        <v>91.584000000000003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134</v>
      </c>
      <c r="AU130" s="238" t="s">
        <v>80</v>
      </c>
      <c r="AV130" s="13" t="s">
        <v>80</v>
      </c>
      <c r="AW130" s="13" t="s">
        <v>4</v>
      </c>
      <c r="AX130" s="13" t="s">
        <v>78</v>
      </c>
      <c r="AY130" s="238" t="s">
        <v>122</v>
      </c>
    </row>
    <row r="131" s="2" customFormat="1" ht="16.5" customHeight="1">
      <c r="A131" s="40"/>
      <c r="B131" s="41"/>
      <c r="C131" s="207" t="s">
        <v>183</v>
      </c>
      <c r="D131" s="207" t="s">
        <v>124</v>
      </c>
      <c r="E131" s="208" t="s">
        <v>184</v>
      </c>
      <c r="F131" s="209" t="s">
        <v>185</v>
      </c>
      <c r="G131" s="210" t="s">
        <v>140</v>
      </c>
      <c r="H131" s="211">
        <v>50.880000000000003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41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128</v>
      </c>
      <c r="AT131" s="219" t="s">
        <v>124</v>
      </c>
      <c r="AU131" s="219" t="s">
        <v>80</v>
      </c>
      <c r="AY131" s="19" t="s">
        <v>122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78</v>
      </c>
      <c r="BK131" s="220">
        <f>ROUND(I131*H131,2)</f>
        <v>0</v>
      </c>
      <c r="BL131" s="19" t="s">
        <v>128</v>
      </c>
      <c r="BM131" s="219" t="s">
        <v>443</v>
      </c>
    </row>
    <row r="132" s="2" customFormat="1">
      <c r="A132" s="40"/>
      <c r="B132" s="41"/>
      <c r="C132" s="42"/>
      <c r="D132" s="221" t="s">
        <v>130</v>
      </c>
      <c r="E132" s="42"/>
      <c r="F132" s="222" t="s">
        <v>187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130</v>
      </c>
      <c r="AU132" s="19" t="s">
        <v>80</v>
      </c>
    </row>
    <row r="133" s="2" customFormat="1">
      <c r="A133" s="40"/>
      <c r="B133" s="41"/>
      <c r="C133" s="42"/>
      <c r="D133" s="226" t="s">
        <v>132</v>
      </c>
      <c r="E133" s="42"/>
      <c r="F133" s="227" t="s">
        <v>188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132</v>
      </c>
      <c r="AU133" s="19" t="s">
        <v>80</v>
      </c>
    </row>
    <row r="134" s="2" customFormat="1" ht="24.15" customHeight="1">
      <c r="A134" s="40"/>
      <c r="B134" s="41"/>
      <c r="C134" s="207" t="s">
        <v>189</v>
      </c>
      <c r="D134" s="207" t="s">
        <v>124</v>
      </c>
      <c r="E134" s="208" t="s">
        <v>356</v>
      </c>
      <c r="F134" s="209" t="s">
        <v>357</v>
      </c>
      <c r="G134" s="210" t="s">
        <v>140</v>
      </c>
      <c r="H134" s="211">
        <v>94.560000000000002</v>
      </c>
      <c r="I134" s="212"/>
      <c r="J134" s="213">
        <f>ROUND(I134*H134,2)</f>
        <v>0</v>
      </c>
      <c r="K134" s="214"/>
      <c r="L134" s="46"/>
      <c r="M134" s="215" t="s">
        <v>19</v>
      </c>
      <c r="N134" s="216" t="s">
        <v>41</v>
      </c>
      <c r="O134" s="86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128</v>
      </c>
      <c r="AT134" s="219" t="s">
        <v>124</v>
      </c>
      <c r="AU134" s="219" t="s">
        <v>80</v>
      </c>
      <c r="AY134" s="19" t="s">
        <v>122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78</v>
      </c>
      <c r="BK134" s="220">
        <f>ROUND(I134*H134,2)</f>
        <v>0</v>
      </c>
      <c r="BL134" s="19" t="s">
        <v>128</v>
      </c>
      <c r="BM134" s="219" t="s">
        <v>444</v>
      </c>
    </row>
    <row r="135" s="2" customFormat="1">
      <c r="A135" s="40"/>
      <c r="B135" s="41"/>
      <c r="C135" s="42"/>
      <c r="D135" s="221" t="s">
        <v>130</v>
      </c>
      <c r="E135" s="42"/>
      <c r="F135" s="222" t="s">
        <v>359</v>
      </c>
      <c r="G135" s="42"/>
      <c r="H135" s="42"/>
      <c r="I135" s="223"/>
      <c r="J135" s="42"/>
      <c r="K135" s="42"/>
      <c r="L135" s="46"/>
      <c r="M135" s="224"/>
      <c r="N135" s="22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130</v>
      </c>
      <c r="AU135" s="19" t="s">
        <v>80</v>
      </c>
    </row>
    <row r="136" s="2" customFormat="1">
      <c r="A136" s="40"/>
      <c r="B136" s="41"/>
      <c r="C136" s="42"/>
      <c r="D136" s="226" t="s">
        <v>132</v>
      </c>
      <c r="E136" s="42"/>
      <c r="F136" s="227" t="s">
        <v>360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132</v>
      </c>
      <c r="AU136" s="19" t="s">
        <v>80</v>
      </c>
    </row>
    <row r="137" s="13" customFormat="1">
      <c r="A137" s="13"/>
      <c r="B137" s="228"/>
      <c r="C137" s="229"/>
      <c r="D137" s="221" t="s">
        <v>134</v>
      </c>
      <c r="E137" s="230" t="s">
        <v>19</v>
      </c>
      <c r="F137" s="231" t="s">
        <v>445</v>
      </c>
      <c r="G137" s="229"/>
      <c r="H137" s="232">
        <v>94.560000000000002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134</v>
      </c>
      <c r="AU137" s="238" t="s">
        <v>80</v>
      </c>
      <c r="AV137" s="13" t="s">
        <v>80</v>
      </c>
      <c r="AW137" s="13" t="s">
        <v>31</v>
      </c>
      <c r="AX137" s="13" t="s">
        <v>78</v>
      </c>
      <c r="AY137" s="238" t="s">
        <v>122</v>
      </c>
    </row>
    <row r="138" s="2" customFormat="1" ht="24.15" customHeight="1">
      <c r="A138" s="40"/>
      <c r="B138" s="41"/>
      <c r="C138" s="207" t="s">
        <v>196</v>
      </c>
      <c r="D138" s="207" t="s">
        <v>124</v>
      </c>
      <c r="E138" s="208" t="s">
        <v>446</v>
      </c>
      <c r="F138" s="209" t="s">
        <v>447</v>
      </c>
      <c r="G138" s="210" t="s">
        <v>140</v>
      </c>
      <c r="H138" s="211">
        <v>58.140000000000001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41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128</v>
      </c>
      <c r="AT138" s="219" t="s">
        <v>124</v>
      </c>
      <c r="AU138" s="219" t="s">
        <v>80</v>
      </c>
      <c r="AY138" s="19" t="s">
        <v>122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78</v>
      </c>
      <c r="BK138" s="220">
        <f>ROUND(I138*H138,2)</f>
        <v>0</v>
      </c>
      <c r="BL138" s="19" t="s">
        <v>128</v>
      </c>
      <c r="BM138" s="219" t="s">
        <v>448</v>
      </c>
    </row>
    <row r="139" s="2" customFormat="1">
      <c r="A139" s="40"/>
      <c r="B139" s="41"/>
      <c r="C139" s="42"/>
      <c r="D139" s="221" t="s">
        <v>130</v>
      </c>
      <c r="E139" s="42"/>
      <c r="F139" s="222" t="s">
        <v>449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130</v>
      </c>
      <c r="AU139" s="19" t="s">
        <v>80</v>
      </c>
    </row>
    <row r="140" s="2" customFormat="1">
      <c r="A140" s="40"/>
      <c r="B140" s="41"/>
      <c r="C140" s="42"/>
      <c r="D140" s="226" t="s">
        <v>132</v>
      </c>
      <c r="E140" s="42"/>
      <c r="F140" s="227" t="s">
        <v>450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132</v>
      </c>
      <c r="AU140" s="19" t="s">
        <v>80</v>
      </c>
    </row>
    <row r="141" s="13" customFormat="1">
      <c r="A141" s="13"/>
      <c r="B141" s="228"/>
      <c r="C141" s="229"/>
      <c r="D141" s="221" t="s">
        <v>134</v>
      </c>
      <c r="E141" s="230" t="s">
        <v>19</v>
      </c>
      <c r="F141" s="231" t="s">
        <v>451</v>
      </c>
      <c r="G141" s="229"/>
      <c r="H141" s="232">
        <v>22.68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134</v>
      </c>
      <c r="AU141" s="238" t="s">
        <v>80</v>
      </c>
      <c r="AV141" s="13" t="s">
        <v>80</v>
      </c>
      <c r="AW141" s="13" t="s">
        <v>31</v>
      </c>
      <c r="AX141" s="13" t="s">
        <v>70</v>
      </c>
      <c r="AY141" s="238" t="s">
        <v>122</v>
      </c>
    </row>
    <row r="142" s="13" customFormat="1">
      <c r="A142" s="13"/>
      <c r="B142" s="228"/>
      <c r="C142" s="229"/>
      <c r="D142" s="221" t="s">
        <v>134</v>
      </c>
      <c r="E142" s="230" t="s">
        <v>19</v>
      </c>
      <c r="F142" s="231" t="s">
        <v>452</v>
      </c>
      <c r="G142" s="229"/>
      <c r="H142" s="232">
        <v>35.460000000000001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134</v>
      </c>
      <c r="AU142" s="238" t="s">
        <v>80</v>
      </c>
      <c r="AV142" s="13" t="s">
        <v>80</v>
      </c>
      <c r="AW142" s="13" t="s">
        <v>31</v>
      </c>
      <c r="AX142" s="13" t="s">
        <v>70</v>
      </c>
      <c r="AY142" s="238" t="s">
        <v>122</v>
      </c>
    </row>
    <row r="143" s="14" customFormat="1">
      <c r="A143" s="14"/>
      <c r="B143" s="239"/>
      <c r="C143" s="240"/>
      <c r="D143" s="221" t="s">
        <v>134</v>
      </c>
      <c r="E143" s="241" t="s">
        <v>19</v>
      </c>
      <c r="F143" s="242" t="s">
        <v>137</v>
      </c>
      <c r="G143" s="240"/>
      <c r="H143" s="243">
        <v>58.140000000000001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134</v>
      </c>
      <c r="AU143" s="249" t="s">
        <v>80</v>
      </c>
      <c r="AV143" s="14" t="s">
        <v>128</v>
      </c>
      <c r="AW143" s="14" t="s">
        <v>31</v>
      </c>
      <c r="AX143" s="14" t="s">
        <v>78</v>
      </c>
      <c r="AY143" s="249" t="s">
        <v>122</v>
      </c>
    </row>
    <row r="144" s="2" customFormat="1" ht="16.5" customHeight="1">
      <c r="A144" s="40"/>
      <c r="B144" s="41"/>
      <c r="C144" s="250" t="s">
        <v>202</v>
      </c>
      <c r="D144" s="250" t="s">
        <v>203</v>
      </c>
      <c r="E144" s="251" t="s">
        <v>251</v>
      </c>
      <c r="F144" s="252" t="s">
        <v>252</v>
      </c>
      <c r="G144" s="253" t="s">
        <v>178</v>
      </c>
      <c r="H144" s="254">
        <v>116.28</v>
      </c>
      <c r="I144" s="255"/>
      <c r="J144" s="256">
        <f>ROUND(I144*H144,2)</f>
        <v>0</v>
      </c>
      <c r="K144" s="257"/>
      <c r="L144" s="258"/>
      <c r="M144" s="259" t="s">
        <v>19</v>
      </c>
      <c r="N144" s="260" t="s">
        <v>41</v>
      </c>
      <c r="O144" s="86"/>
      <c r="P144" s="217">
        <f>O144*H144</f>
        <v>0</v>
      </c>
      <c r="Q144" s="217">
        <v>1</v>
      </c>
      <c r="R144" s="217">
        <f>Q144*H144</f>
        <v>116.28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183</v>
      </c>
      <c r="AT144" s="219" t="s">
        <v>203</v>
      </c>
      <c r="AU144" s="219" t="s">
        <v>80</v>
      </c>
      <c r="AY144" s="19" t="s">
        <v>122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78</v>
      </c>
      <c r="BK144" s="220">
        <f>ROUND(I144*H144,2)</f>
        <v>0</v>
      </c>
      <c r="BL144" s="19" t="s">
        <v>128</v>
      </c>
      <c r="BM144" s="219" t="s">
        <v>453</v>
      </c>
    </row>
    <row r="145" s="2" customFormat="1">
      <c r="A145" s="40"/>
      <c r="B145" s="41"/>
      <c r="C145" s="42"/>
      <c r="D145" s="221" t="s">
        <v>130</v>
      </c>
      <c r="E145" s="42"/>
      <c r="F145" s="222" t="s">
        <v>252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130</v>
      </c>
      <c r="AU145" s="19" t="s">
        <v>80</v>
      </c>
    </row>
    <row r="146" s="13" customFormat="1">
      <c r="A146" s="13"/>
      <c r="B146" s="228"/>
      <c r="C146" s="229"/>
      <c r="D146" s="221" t="s">
        <v>134</v>
      </c>
      <c r="E146" s="229"/>
      <c r="F146" s="231" t="s">
        <v>454</v>
      </c>
      <c r="G146" s="229"/>
      <c r="H146" s="232">
        <v>116.28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134</v>
      </c>
      <c r="AU146" s="238" t="s">
        <v>80</v>
      </c>
      <c r="AV146" s="13" t="s">
        <v>80</v>
      </c>
      <c r="AW146" s="13" t="s">
        <v>4</v>
      </c>
      <c r="AX146" s="13" t="s">
        <v>78</v>
      </c>
      <c r="AY146" s="238" t="s">
        <v>122</v>
      </c>
    </row>
    <row r="147" s="12" customFormat="1" ht="22.8" customHeight="1">
      <c r="A147" s="12"/>
      <c r="B147" s="191"/>
      <c r="C147" s="192"/>
      <c r="D147" s="193" t="s">
        <v>69</v>
      </c>
      <c r="E147" s="205" t="s">
        <v>80</v>
      </c>
      <c r="F147" s="205" t="s">
        <v>214</v>
      </c>
      <c r="G147" s="192"/>
      <c r="H147" s="192"/>
      <c r="I147" s="195"/>
      <c r="J147" s="206">
        <f>BK147</f>
        <v>0</v>
      </c>
      <c r="K147" s="192"/>
      <c r="L147" s="197"/>
      <c r="M147" s="198"/>
      <c r="N147" s="199"/>
      <c r="O147" s="199"/>
      <c r="P147" s="200">
        <f>SUM(P148:P167)</f>
        <v>0</v>
      </c>
      <c r="Q147" s="199"/>
      <c r="R147" s="200">
        <f>SUM(R148:R167)</f>
        <v>8.46236897</v>
      </c>
      <c r="S147" s="199"/>
      <c r="T147" s="201">
        <f>SUM(T148:T167)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2" t="s">
        <v>78</v>
      </c>
      <c r="AT147" s="203" t="s">
        <v>69</v>
      </c>
      <c r="AU147" s="203" t="s">
        <v>78</v>
      </c>
      <c r="AY147" s="202" t="s">
        <v>122</v>
      </c>
      <c r="BK147" s="204">
        <f>SUM(BK148:BK167)</f>
        <v>0</v>
      </c>
    </row>
    <row r="148" s="2" customFormat="1" ht="24.15" customHeight="1">
      <c r="A148" s="40"/>
      <c r="B148" s="41"/>
      <c r="C148" s="207" t="s">
        <v>8</v>
      </c>
      <c r="D148" s="207" t="s">
        <v>124</v>
      </c>
      <c r="E148" s="208" t="s">
        <v>455</v>
      </c>
      <c r="F148" s="209" t="s">
        <v>456</v>
      </c>
      <c r="G148" s="210" t="s">
        <v>140</v>
      </c>
      <c r="H148" s="211">
        <v>1.8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41</v>
      </c>
      <c r="O148" s="86"/>
      <c r="P148" s="217">
        <f>O148*H148</f>
        <v>0</v>
      </c>
      <c r="Q148" s="217">
        <v>2.1600000000000001</v>
      </c>
      <c r="R148" s="217">
        <f>Q148*H148</f>
        <v>3.8880000000000003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128</v>
      </c>
      <c r="AT148" s="219" t="s">
        <v>124</v>
      </c>
      <c r="AU148" s="219" t="s">
        <v>80</v>
      </c>
      <c r="AY148" s="19" t="s">
        <v>122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78</v>
      </c>
      <c r="BK148" s="220">
        <f>ROUND(I148*H148,2)</f>
        <v>0</v>
      </c>
      <c r="BL148" s="19" t="s">
        <v>128</v>
      </c>
      <c r="BM148" s="219" t="s">
        <v>457</v>
      </c>
    </row>
    <row r="149" s="2" customFormat="1">
      <c r="A149" s="40"/>
      <c r="B149" s="41"/>
      <c r="C149" s="42"/>
      <c r="D149" s="221" t="s">
        <v>130</v>
      </c>
      <c r="E149" s="42"/>
      <c r="F149" s="222" t="s">
        <v>458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130</v>
      </c>
      <c r="AU149" s="19" t="s">
        <v>80</v>
      </c>
    </row>
    <row r="150" s="2" customFormat="1">
      <c r="A150" s="40"/>
      <c r="B150" s="41"/>
      <c r="C150" s="42"/>
      <c r="D150" s="226" t="s">
        <v>132</v>
      </c>
      <c r="E150" s="42"/>
      <c r="F150" s="227" t="s">
        <v>459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132</v>
      </c>
      <c r="AU150" s="19" t="s">
        <v>80</v>
      </c>
    </row>
    <row r="151" s="13" customFormat="1">
      <c r="A151" s="13"/>
      <c r="B151" s="228"/>
      <c r="C151" s="229"/>
      <c r="D151" s="221" t="s">
        <v>134</v>
      </c>
      <c r="E151" s="230" t="s">
        <v>19</v>
      </c>
      <c r="F151" s="231" t="s">
        <v>460</v>
      </c>
      <c r="G151" s="229"/>
      <c r="H151" s="232">
        <v>1.8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134</v>
      </c>
      <c r="AU151" s="238" t="s">
        <v>80</v>
      </c>
      <c r="AV151" s="13" t="s">
        <v>80</v>
      </c>
      <c r="AW151" s="13" t="s">
        <v>31</v>
      </c>
      <c r="AX151" s="13" t="s">
        <v>78</v>
      </c>
      <c r="AY151" s="238" t="s">
        <v>122</v>
      </c>
    </row>
    <row r="152" s="2" customFormat="1" ht="24.15" customHeight="1">
      <c r="A152" s="40"/>
      <c r="B152" s="41"/>
      <c r="C152" s="207" t="s">
        <v>215</v>
      </c>
      <c r="D152" s="207" t="s">
        <v>124</v>
      </c>
      <c r="E152" s="208" t="s">
        <v>461</v>
      </c>
      <c r="F152" s="209" t="s">
        <v>462</v>
      </c>
      <c r="G152" s="210" t="s">
        <v>140</v>
      </c>
      <c r="H152" s="211">
        <v>1.8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41</v>
      </c>
      <c r="O152" s="86"/>
      <c r="P152" s="217">
        <f>O152*H152</f>
        <v>0</v>
      </c>
      <c r="Q152" s="217">
        <v>2.5018699999999998</v>
      </c>
      <c r="R152" s="217">
        <f>Q152*H152</f>
        <v>4.5033659999999998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128</v>
      </c>
      <c r="AT152" s="219" t="s">
        <v>124</v>
      </c>
      <c r="AU152" s="219" t="s">
        <v>80</v>
      </c>
      <c r="AY152" s="19" t="s">
        <v>122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78</v>
      </c>
      <c r="BK152" s="220">
        <f>ROUND(I152*H152,2)</f>
        <v>0</v>
      </c>
      <c r="BL152" s="19" t="s">
        <v>128</v>
      </c>
      <c r="BM152" s="219" t="s">
        <v>463</v>
      </c>
    </row>
    <row r="153" s="2" customFormat="1">
      <c r="A153" s="40"/>
      <c r="B153" s="41"/>
      <c r="C153" s="42"/>
      <c r="D153" s="221" t="s">
        <v>130</v>
      </c>
      <c r="E153" s="42"/>
      <c r="F153" s="222" t="s">
        <v>464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130</v>
      </c>
      <c r="AU153" s="19" t="s">
        <v>80</v>
      </c>
    </row>
    <row r="154" s="2" customFormat="1">
      <c r="A154" s="40"/>
      <c r="B154" s="41"/>
      <c r="C154" s="42"/>
      <c r="D154" s="226" t="s">
        <v>132</v>
      </c>
      <c r="E154" s="42"/>
      <c r="F154" s="227" t="s">
        <v>465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132</v>
      </c>
      <c r="AU154" s="19" t="s">
        <v>80</v>
      </c>
    </row>
    <row r="155" s="13" customFormat="1">
      <c r="A155" s="13"/>
      <c r="B155" s="228"/>
      <c r="C155" s="229"/>
      <c r="D155" s="221" t="s">
        <v>134</v>
      </c>
      <c r="E155" s="230" t="s">
        <v>19</v>
      </c>
      <c r="F155" s="231" t="s">
        <v>460</v>
      </c>
      <c r="G155" s="229"/>
      <c r="H155" s="232">
        <v>1.8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134</v>
      </c>
      <c r="AU155" s="238" t="s">
        <v>80</v>
      </c>
      <c r="AV155" s="13" t="s">
        <v>80</v>
      </c>
      <c r="AW155" s="13" t="s">
        <v>31</v>
      </c>
      <c r="AX155" s="13" t="s">
        <v>78</v>
      </c>
      <c r="AY155" s="238" t="s">
        <v>122</v>
      </c>
    </row>
    <row r="156" s="2" customFormat="1" ht="16.5" customHeight="1">
      <c r="A156" s="40"/>
      <c r="B156" s="41"/>
      <c r="C156" s="207" t="s">
        <v>221</v>
      </c>
      <c r="D156" s="207" t="s">
        <v>124</v>
      </c>
      <c r="E156" s="208" t="s">
        <v>466</v>
      </c>
      <c r="F156" s="209" t="s">
        <v>467</v>
      </c>
      <c r="G156" s="210" t="s">
        <v>127</v>
      </c>
      <c r="H156" s="211">
        <v>2.1000000000000001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41</v>
      </c>
      <c r="O156" s="86"/>
      <c r="P156" s="217">
        <f>O156*H156</f>
        <v>0</v>
      </c>
      <c r="Q156" s="217">
        <v>0.0029399999999999999</v>
      </c>
      <c r="R156" s="217">
        <f>Q156*H156</f>
        <v>0.0061739999999999998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128</v>
      </c>
      <c r="AT156" s="219" t="s">
        <v>124</v>
      </c>
      <c r="AU156" s="219" t="s">
        <v>80</v>
      </c>
      <c r="AY156" s="19" t="s">
        <v>122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78</v>
      </c>
      <c r="BK156" s="220">
        <f>ROUND(I156*H156,2)</f>
        <v>0</v>
      </c>
      <c r="BL156" s="19" t="s">
        <v>128</v>
      </c>
      <c r="BM156" s="219" t="s">
        <v>468</v>
      </c>
    </row>
    <row r="157" s="2" customFormat="1">
      <c r="A157" s="40"/>
      <c r="B157" s="41"/>
      <c r="C157" s="42"/>
      <c r="D157" s="221" t="s">
        <v>130</v>
      </c>
      <c r="E157" s="42"/>
      <c r="F157" s="222" t="s">
        <v>469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130</v>
      </c>
      <c r="AU157" s="19" t="s">
        <v>80</v>
      </c>
    </row>
    <row r="158" s="2" customFormat="1">
      <c r="A158" s="40"/>
      <c r="B158" s="41"/>
      <c r="C158" s="42"/>
      <c r="D158" s="226" t="s">
        <v>132</v>
      </c>
      <c r="E158" s="42"/>
      <c r="F158" s="227" t="s">
        <v>470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132</v>
      </c>
      <c r="AU158" s="19" t="s">
        <v>80</v>
      </c>
    </row>
    <row r="159" s="13" customFormat="1">
      <c r="A159" s="13"/>
      <c r="B159" s="228"/>
      <c r="C159" s="229"/>
      <c r="D159" s="221" t="s">
        <v>134</v>
      </c>
      <c r="E159" s="230" t="s">
        <v>19</v>
      </c>
      <c r="F159" s="231" t="s">
        <v>471</v>
      </c>
      <c r="G159" s="229"/>
      <c r="H159" s="232">
        <v>2.1000000000000001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134</v>
      </c>
      <c r="AU159" s="238" t="s">
        <v>80</v>
      </c>
      <c r="AV159" s="13" t="s">
        <v>80</v>
      </c>
      <c r="AW159" s="13" t="s">
        <v>31</v>
      </c>
      <c r="AX159" s="13" t="s">
        <v>78</v>
      </c>
      <c r="AY159" s="238" t="s">
        <v>122</v>
      </c>
    </row>
    <row r="160" s="2" customFormat="1" ht="16.5" customHeight="1">
      <c r="A160" s="40"/>
      <c r="B160" s="41"/>
      <c r="C160" s="207" t="s">
        <v>229</v>
      </c>
      <c r="D160" s="207" t="s">
        <v>124</v>
      </c>
      <c r="E160" s="208" t="s">
        <v>472</v>
      </c>
      <c r="F160" s="209" t="s">
        <v>473</v>
      </c>
      <c r="G160" s="210" t="s">
        <v>127</v>
      </c>
      <c r="H160" s="211">
        <v>2.1000000000000001</v>
      </c>
      <c r="I160" s="212"/>
      <c r="J160" s="213">
        <f>ROUND(I160*H160,2)</f>
        <v>0</v>
      </c>
      <c r="K160" s="214"/>
      <c r="L160" s="46"/>
      <c r="M160" s="215" t="s">
        <v>19</v>
      </c>
      <c r="N160" s="216" t="s">
        <v>41</v>
      </c>
      <c r="O160" s="86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128</v>
      </c>
      <c r="AT160" s="219" t="s">
        <v>124</v>
      </c>
      <c r="AU160" s="219" t="s">
        <v>80</v>
      </c>
      <c r="AY160" s="19" t="s">
        <v>122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78</v>
      </c>
      <c r="BK160" s="220">
        <f>ROUND(I160*H160,2)</f>
        <v>0</v>
      </c>
      <c r="BL160" s="19" t="s">
        <v>128</v>
      </c>
      <c r="BM160" s="219" t="s">
        <v>474</v>
      </c>
    </row>
    <row r="161" s="2" customFormat="1">
      <c r="A161" s="40"/>
      <c r="B161" s="41"/>
      <c r="C161" s="42"/>
      <c r="D161" s="221" t="s">
        <v>130</v>
      </c>
      <c r="E161" s="42"/>
      <c r="F161" s="222" t="s">
        <v>475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130</v>
      </c>
      <c r="AU161" s="19" t="s">
        <v>80</v>
      </c>
    </row>
    <row r="162" s="2" customFormat="1">
      <c r="A162" s="40"/>
      <c r="B162" s="41"/>
      <c r="C162" s="42"/>
      <c r="D162" s="226" t="s">
        <v>132</v>
      </c>
      <c r="E162" s="42"/>
      <c r="F162" s="227" t="s">
        <v>476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132</v>
      </c>
      <c r="AU162" s="19" t="s">
        <v>80</v>
      </c>
    </row>
    <row r="163" s="2" customFormat="1" ht="16.5" customHeight="1">
      <c r="A163" s="40"/>
      <c r="B163" s="41"/>
      <c r="C163" s="207" t="s">
        <v>236</v>
      </c>
      <c r="D163" s="207" t="s">
        <v>124</v>
      </c>
      <c r="E163" s="208" t="s">
        <v>477</v>
      </c>
      <c r="F163" s="209" t="s">
        <v>478</v>
      </c>
      <c r="G163" s="210" t="s">
        <v>178</v>
      </c>
      <c r="H163" s="211">
        <v>0.060999999999999999</v>
      </c>
      <c r="I163" s="212"/>
      <c r="J163" s="213">
        <f>ROUND(I163*H163,2)</f>
        <v>0</v>
      </c>
      <c r="K163" s="214"/>
      <c r="L163" s="46"/>
      <c r="M163" s="215" t="s">
        <v>19</v>
      </c>
      <c r="N163" s="216" t="s">
        <v>41</v>
      </c>
      <c r="O163" s="86"/>
      <c r="P163" s="217">
        <f>O163*H163</f>
        <v>0</v>
      </c>
      <c r="Q163" s="217">
        <v>1.06277</v>
      </c>
      <c r="R163" s="217">
        <f>Q163*H163</f>
        <v>0.06482897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128</v>
      </c>
      <c r="AT163" s="219" t="s">
        <v>124</v>
      </c>
      <c r="AU163" s="219" t="s">
        <v>80</v>
      </c>
      <c r="AY163" s="19" t="s">
        <v>122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78</v>
      </c>
      <c r="BK163" s="220">
        <f>ROUND(I163*H163,2)</f>
        <v>0</v>
      </c>
      <c r="BL163" s="19" t="s">
        <v>128</v>
      </c>
      <c r="BM163" s="219" t="s">
        <v>479</v>
      </c>
    </row>
    <row r="164" s="2" customFormat="1">
      <c r="A164" s="40"/>
      <c r="B164" s="41"/>
      <c r="C164" s="42"/>
      <c r="D164" s="221" t="s">
        <v>130</v>
      </c>
      <c r="E164" s="42"/>
      <c r="F164" s="222" t="s">
        <v>480</v>
      </c>
      <c r="G164" s="42"/>
      <c r="H164" s="42"/>
      <c r="I164" s="223"/>
      <c r="J164" s="42"/>
      <c r="K164" s="42"/>
      <c r="L164" s="46"/>
      <c r="M164" s="224"/>
      <c r="N164" s="22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130</v>
      </c>
      <c r="AU164" s="19" t="s">
        <v>80</v>
      </c>
    </row>
    <row r="165" s="2" customFormat="1">
      <c r="A165" s="40"/>
      <c r="B165" s="41"/>
      <c r="C165" s="42"/>
      <c r="D165" s="226" t="s">
        <v>132</v>
      </c>
      <c r="E165" s="42"/>
      <c r="F165" s="227" t="s">
        <v>481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132</v>
      </c>
      <c r="AU165" s="19" t="s">
        <v>80</v>
      </c>
    </row>
    <row r="166" s="13" customFormat="1">
      <c r="A166" s="13"/>
      <c r="B166" s="228"/>
      <c r="C166" s="229"/>
      <c r="D166" s="221" t="s">
        <v>134</v>
      </c>
      <c r="E166" s="230" t="s">
        <v>19</v>
      </c>
      <c r="F166" s="231" t="s">
        <v>482</v>
      </c>
      <c r="G166" s="229"/>
      <c r="H166" s="232">
        <v>0.052999999999999998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134</v>
      </c>
      <c r="AU166" s="238" t="s">
        <v>80</v>
      </c>
      <c r="AV166" s="13" t="s">
        <v>80</v>
      </c>
      <c r="AW166" s="13" t="s">
        <v>31</v>
      </c>
      <c r="AX166" s="13" t="s">
        <v>78</v>
      </c>
      <c r="AY166" s="238" t="s">
        <v>122</v>
      </c>
    </row>
    <row r="167" s="13" customFormat="1">
      <c r="A167" s="13"/>
      <c r="B167" s="228"/>
      <c r="C167" s="229"/>
      <c r="D167" s="221" t="s">
        <v>134</v>
      </c>
      <c r="E167" s="229"/>
      <c r="F167" s="231" t="s">
        <v>483</v>
      </c>
      <c r="G167" s="229"/>
      <c r="H167" s="232">
        <v>0.060999999999999999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134</v>
      </c>
      <c r="AU167" s="238" t="s">
        <v>80</v>
      </c>
      <c r="AV167" s="13" t="s">
        <v>80</v>
      </c>
      <c r="AW167" s="13" t="s">
        <v>4</v>
      </c>
      <c r="AX167" s="13" t="s">
        <v>78</v>
      </c>
      <c r="AY167" s="238" t="s">
        <v>122</v>
      </c>
    </row>
    <row r="168" s="12" customFormat="1" ht="22.8" customHeight="1">
      <c r="A168" s="12"/>
      <c r="B168" s="191"/>
      <c r="C168" s="192"/>
      <c r="D168" s="193" t="s">
        <v>69</v>
      </c>
      <c r="E168" s="205" t="s">
        <v>128</v>
      </c>
      <c r="F168" s="205" t="s">
        <v>484</v>
      </c>
      <c r="G168" s="192"/>
      <c r="H168" s="192"/>
      <c r="I168" s="195"/>
      <c r="J168" s="206">
        <f>BK168</f>
        <v>0</v>
      </c>
      <c r="K168" s="192"/>
      <c r="L168" s="197"/>
      <c r="M168" s="198"/>
      <c r="N168" s="199"/>
      <c r="O168" s="199"/>
      <c r="P168" s="200">
        <f>SUM(P169:P172)</f>
        <v>0</v>
      </c>
      <c r="Q168" s="199"/>
      <c r="R168" s="200">
        <f>SUM(R169:R172)</f>
        <v>22.348901400000003</v>
      </c>
      <c r="S168" s="199"/>
      <c r="T168" s="201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2" t="s">
        <v>78</v>
      </c>
      <c r="AT168" s="203" t="s">
        <v>69</v>
      </c>
      <c r="AU168" s="203" t="s">
        <v>78</v>
      </c>
      <c r="AY168" s="202" t="s">
        <v>122</v>
      </c>
      <c r="BK168" s="204">
        <f>SUM(BK169:BK172)</f>
        <v>0</v>
      </c>
    </row>
    <row r="169" s="2" customFormat="1" ht="24.15" customHeight="1">
      <c r="A169" s="40"/>
      <c r="B169" s="41"/>
      <c r="C169" s="207" t="s">
        <v>243</v>
      </c>
      <c r="D169" s="207" t="s">
        <v>124</v>
      </c>
      <c r="E169" s="208" t="s">
        <v>485</v>
      </c>
      <c r="F169" s="209" t="s">
        <v>486</v>
      </c>
      <c r="G169" s="210" t="s">
        <v>140</v>
      </c>
      <c r="H169" s="211">
        <v>11.82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41</v>
      </c>
      <c r="O169" s="86"/>
      <c r="P169" s="217">
        <f>O169*H169</f>
        <v>0</v>
      </c>
      <c r="Q169" s="217">
        <v>1.8907700000000001</v>
      </c>
      <c r="R169" s="217">
        <f>Q169*H169</f>
        <v>22.348901400000003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128</v>
      </c>
      <c r="AT169" s="219" t="s">
        <v>124</v>
      </c>
      <c r="AU169" s="219" t="s">
        <v>80</v>
      </c>
      <c r="AY169" s="19" t="s">
        <v>122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78</v>
      </c>
      <c r="BK169" s="220">
        <f>ROUND(I169*H169,2)</f>
        <v>0</v>
      </c>
      <c r="BL169" s="19" t="s">
        <v>128</v>
      </c>
      <c r="BM169" s="219" t="s">
        <v>487</v>
      </c>
    </row>
    <row r="170" s="2" customFormat="1">
      <c r="A170" s="40"/>
      <c r="B170" s="41"/>
      <c r="C170" s="42"/>
      <c r="D170" s="221" t="s">
        <v>130</v>
      </c>
      <c r="E170" s="42"/>
      <c r="F170" s="222" t="s">
        <v>488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130</v>
      </c>
      <c r="AU170" s="19" t="s">
        <v>80</v>
      </c>
    </row>
    <row r="171" s="2" customFormat="1">
      <c r="A171" s="40"/>
      <c r="B171" s="41"/>
      <c r="C171" s="42"/>
      <c r="D171" s="226" t="s">
        <v>132</v>
      </c>
      <c r="E171" s="42"/>
      <c r="F171" s="227" t="s">
        <v>489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132</v>
      </c>
      <c r="AU171" s="19" t="s">
        <v>80</v>
      </c>
    </row>
    <row r="172" s="13" customFormat="1">
      <c r="A172" s="13"/>
      <c r="B172" s="228"/>
      <c r="C172" s="229"/>
      <c r="D172" s="221" t="s">
        <v>134</v>
      </c>
      <c r="E172" s="230" t="s">
        <v>19</v>
      </c>
      <c r="F172" s="231" t="s">
        <v>490</v>
      </c>
      <c r="G172" s="229"/>
      <c r="H172" s="232">
        <v>11.82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134</v>
      </c>
      <c r="AU172" s="238" t="s">
        <v>80</v>
      </c>
      <c r="AV172" s="13" t="s">
        <v>80</v>
      </c>
      <c r="AW172" s="13" t="s">
        <v>31</v>
      </c>
      <c r="AX172" s="13" t="s">
        <v>78</v>
      </c>
      <c r="AY172" s="238" t="s">
        <v>122</v>
      </c>
    </row>
    <row r="173" s="12" customFormat="1" ht="22.8" customHeight="1">
      <c r="A173" s="12"/>
      <c r="B173" s="191"/>
      <c r="C173" s="192"/>
      <c r="D173" s="193" t="s">
        <v>69</v>
      </c>
      <c r="E173" s="205" t="s">
        <v>183</v>
      </c>
      <c r="F173" s="205" t="s">
        <v>395</v>
      </c>
      <c r="G173" s="192"/>
      <c r="H173" s="192"/>
      <c r="I173" s="195"/>
      <c r="J173" s="206">
        <f>BK173</f>
        <v>0</v>
      </c>
      <c r="K173" s="192"/>
      <c r="L173" s="197"/>
      <c r="M173" s="198"/>
      <c r="N173" s="199"/>
      <c r="O173" s="199"/>
      <c r="P173" s="200">
        <f>SUM(P174:P279)</f>
        <v>0</v>
      </c>
      <c r="Q173" s="199"/>
      <c r="R173" s="200">
        <f>SUM(R174:R279)</f>
        <v>0.5613309999999998</v>
      </c>
      <c r="S173" s="199"/>
      <c r="T173" s="201">
        <f>SUM(T174:T279)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2" t="s">
        <v>78</v>
      </c>
      <c r="AT173" s="203" t="s">
        <v>69</v>
      </c>
      <c r="AU173" s="203" t="s">
        <v>78</v>
      </c>
      <c r="AY173" s="202" t="s">
        <v>122</v>
      </c>
      <c r="BK173" s="204">
        <f>SUM(BK174:BK279)</f>
        <v>0</v>
      </c>
    </row>
    <row r="174" s="2" customFormat="1" ht="24.15" customHeight="1">
      <c r="A174" s="40"/>
      <c r="B174" s="41"/>
      <c r="C174" s="207" t="s">
        <v>250</v>
      </c>
      <c r="D174" s="207" t="s">
        <v>124</v>
      </c>
      <c r="E174" s="208" t="s">
        <v>491</v>
      </c>
      <c r="F174" s="209" t="s">
        <v>492</v>
      </c>
      <c r="G174" s="210" t="s">
        <v>278</v>
      </c>
      <c r="H174" s="211">
        <v>197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41</v>
      </c>
      <c r="O174" s="86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128</v>
      </c>
      <c r="AT174" s="219" t="s">
        <v>124</v>
      </c>
      <c r="AU174" s="219" t="s">
        <v>80</v>
      </c>
      <c r="AY174" s="19" t="s">
        <v>122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78</v>
      </c>
      <c r="BK174" s="220">
        <f>ROUND(I174*H174,2)</f>
        <v>0</v>
      </c>
      <c r="BL174" s="19" t="s">
        <v>128</v>
      </c>
      <c r="BM174" s="219" t="s">
        <v>493</v>
      </c>
    </row>
    <row r="175" s="2" customFormat="1">
      <c r="A175" s="40"/>
      <c r="B175" s="41"/>
      <c r="C175" s="42"/>
      <c r="D175" s="221" t="s">
        <v>130</v>
      </c>
      <c r="E175" s="42"/>
      <c r="F175" s="222" t="s">
        <v>494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130</v>
      </c>
      <c r="AU175" s="19" t="s">
        <v>80</v>
      </c>
    </row>
    <row r="176" s="2" customFormat="1">
      <c r="A176" s="40"/>
      <c r="B176" s="41"/>
      <c r="C176" s="42"/>
      <c r="D176" s="226" t="s">
        <v>132</v>
      </c>
      <c r="E176" s="42"/>
      <c r="F176" s="227" t="s">
        <v>495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132</v>
      </c>
      <c r="AU176" s="19" t="s">
        <v>80</v>
      </c>
    </row>
    <row r="177" s="13" customFormat="1">
      <c r="A177" s="13"/>
      <c r="B177" s="228"/>
      <c r="C177" s="229"/>
      <c r="D177" s="221" t="s">
        <v>134</v>
      </c>
      <c r="E177" s="230" t="s">
        <v>19</v>
      </c>
      <c r="F177" s="231" t="s">
        <v>496</v>
      </c>
      <c r="G177" s="229"/>
      <c r="H177" s="232">
        <v>197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134</v>
      </c>
      <c r="AU177" s="238" t="s">
        <v>80</v>
      </c>
      <c r="AV177" s="13" t="s">
        <v>80</v>
      </c>
      <c r="AW177" s="13" t="s">
        <v>31</v>
      </c>
      <c r="AX177" s="13" t="s">
        <v>78</v>
      </c>
      <c r="AY177" s="238" t="s">
        <v>122</v>
      </c>
    </row>
    <row r="178" s="2" customFormat="1" ht="24.15" customHeight="1">
      <c r="A178" s="40"/>
      <c r="B178" s="41"/>
      <c r="C178" s="250" t="s">
        <v>254</v>
      </c>
      <c r="D178" s="250" t="s">
        <v>203</v>
      </c>
      <c r="E178" s="251" t="s">
        <v>497</v>
      </c>
      <c r="F178" s="252" t="s">
        <v>498</v>
      </c>
      <c r="G178" s="253" t="s">
        <v>278</v>
      </c>
      <c r="H178" s="254">
        <v>216.69999999999999</v>
      </c>
      <c r="I178" s="255"/>
      <c r="J178" s="256">
        <f>ROUND(I178*H178,2)</f>
        <v>0</v>
      </c>
      <c r="K178" s="257"/>
      <c r="L178" s="258"/>
      <c r="M178" s="259" t="s">
        <v>19</v>
      </c>
      <c r="N178" s="260" t="s">
        <v>41</v>
      </c>
      <c r="O178" s="86"/>
      <c r="P178" s="217">
        <f>O178*H178</f>
        <v>0</v>
      </c>
      <c r="Q178" s="217">
        <v>0.00042999999999999999</v>
      </c>
      <c r="R178" s="217">
        <f>Q178*H178</f>
        <v>0.093180999999999986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183</v>
      </c>
      <c r="AT178" s="219" t="s">
        <v>203</v>
      </c>
      <c r="AU178" s="219" t="s">
        <v>80</v>
      </c>
      <c r="AY178" s="19" t="s">
        <v>122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78</v>
      </c>
      <c r="BK178" s="220">
        <f>ROUND(I178*H178,2)</f>
        <v>0</v>
      </c>
      <c r="BL178" s="19" t="s">
        <v>128</v>
      </c>
      <c r="BM178" s="219" t="s">
        <v>499</v>
      </c>
    </row>
    <row r="179" s="2" customFormat="1">
      <c r="A179" s="40"/>
      <c r="B179" s="41"/>
      <c r="C179" s="42"/>
      <c r="D179" s="221" t="s">
        <v>130</v>
      </c>
      <c r="E179" s="42"/>
      <c r="F179" s="222" t="s">
        <v>498</v>
      </c>
      <c r="G179" s="42"/>
      <c r="H179" s="42"/>
      <c r="I179" s="223"/>
      <c r="J179" s="42"/>
      <c r="K179" s="42"/>
      <c r="L179" s="46"/>
      <c r="M179" s="224"/>
      <c r="N179" s="22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130</v>
      </c>
      <c r="AU179" s="19" t="s">
        <v>80</v>
      </c>
    </row>
    <row r="180" s="13" customFormat="1">
      <c r="A180" s="13"/>
      <c r="B180" s="228"/>
      <c r="C180" s="229"/>
      <c r="D180" s="221" t="s">
        <v>134</v>
      </c>
      <c r="E180" s="229"/>
      <c r="F180" s="231" t="s">
        <v>500</v>
      </c>
      <c r="G180" s="229"/>
      <c r="H180" s="232">
        <v>216.69999999999999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134</v>
      </c>
      <c r="AU180" s="238" t="s">
        <v>80</v>
      </c>
      <c r="AV180" s="13" t="s">
        <v>80</v>
      </c>
      <c r="AW180" s="13" t="s">
        <v>4</v>
      </c>
      <c r="AX180" s="13" t="s">
        <v>78</v>
      </c>
      <c r="AY180" s="238" t="s">
        <v>122</v>
      </c>
    </row>
    <row r="181" s="2" customFormat="1" ht="24.15" customHeight="1">
      <c r="A181" s="40"/>
      <c r="B181" s="41"/>
      <c r="C181" s="207" t="s">
        <v>258</v>
      </c>
      <c r="D181" s="207" t="s">
        <v>124</v>
      </c>
      <c r="E181" s="208" t="s">
        <v>501</v>
      </c>
      <c r="F181" s="209" t="s">
        <v>502</v>
      </c>
      <c r="G181" s="210" t="s">
        <v>278</v>
      </c>
      <c r="H181" s="211">
        <v>504</v>
      </c>
      <c r="I181" s="212"/>
      <c r="J181" s="213">
        <f>ROUND(I181*H181,2)</f>
        <v>0</v>
      </c>
      <c r="K181" s="214"/>
      <c r="L181" s="46"/>
      <c r="M181" s="215" t="s">
        <v>19</v>
      </c>
      <c r="N181" s="216" t="s">
        <v>41</v>
      </c>
      <c r="O181" s="86"/>
      <c r="P181" s="217">
        <f>O181*H181</f>
        <v>0</v>
      </c>
      <c r="Q181" s="217">
        <v>0.00079000000000000001</v>
      </c>
      <c r="R181" s="217">
        <f>Q181*H181</f>
        <v>0.39816000000000001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128</v>
      </c>
      <c r="AT181" s="219" t="s">
        <v>124</v>
      </c>
      <c r="AU181" s="219" t="s">
        <v>80</v>
      </c>
      <c r="AY181" s="19" t="s">
        <v>122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78</v>
      </c>
      <c r="BK181" s="220">
        <f>ROUND(I181*H181,2)</f>
        <v>0</v>
      </c>
      <c r="BL181" s="19" t="s">
        <v>128</v>
      </c>
      <c r="BM181" s="219" t="s">
        <v>503</v>
      </c>
    </row>
    <row r="182" s="2" customFormat="1">
      <c r="A182" s="40"/>
      <c r="B182" s="41"/>
      <c r="C182" s="42"/>
      <c r="D182" s="221" t="s">
        <v>130</v>
      </c>
      <c r="E182" s="42"/>
      <c r="F182" s="222" t="s">
        <v>504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130</v>
      </c>
      <c r="AU182" s="19" t="s">
        <v>80</v>
      </c>
    </row>
    <row r="183" s="2" customFormat="1">
      <c r="A183" s="40"/>
      <c r="B183" s="41"/>
      <c r="C183" s="42"/>
      <c r="D183" s="226" t="s">
        <v>132</v>
      </c>
      <c r="E183" s="42"/>
      <c r="F183" s="227" t="s">
        <v>505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132</v>
      </c>
      <c r="AU183" s="19" t="s">
        <v>80</v>
      </c>
    </row>
    <row r="184" s="13" customFormat="1">
      <c r="A184" s="13"/>
      <c r="B184" s="228"/>
      <c r="C184" s="229"/>
      <c r="D184" s="221" t="s">
        <v>134</v>
      </c>
      <c r="E184" s="230" t="s">
        <v>19</v>
      </c>
      <c r="F184" s="231" t="s">
        <v>506</v>
      </c>
      <c r="G184" s="229"/>
      <c r="H184" s="232">
        <v>504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134</v>
      </c>
      <c r="AU184" s="238" t="s">
        <v>80</v>
      </c>
      <c r="AV184" s="13" t="s">
        <v>80</v>
      </c>
      <c r="AW184" s="13" t="s">
        <v>31</v>
      </c>
      <c r="AX184" s="13" t="s">
        <v>78</v>
      </c>
      <c r="AY184" s="238" t="s">
        <v>122</v>
      </c>
    </row>
    <row r="185" s="2" customFormat="1" ht="21.75" customHeight="1">
      <c r="A185" s="40"/>
      <c r="B185" s="41"/>
      <c r="C185" s="207" t="s">
        <v>7</v>
      </c>
      <c r="D185" s="207" t="s">
        <v>124</v>
      </c>
      <c r="E185" s="208" t="s">
        <v>507</v>
      </c>
      <c r="F185" s="209" t="s">
        <v>508</v>
      </c>
      <c r="G185" s="210" t="s">
        <v>296</v>
      </c>
      <c r="H185" s="211">
        <v>3</v>
      </c>
      <c r="I185" s="212"/>
      <c r="J185" s="213">
        <f>ROUND(I185*H185,2)</f>
        <v>0</v>
      </c>
      <c r="K185" s="214"/>
      <c r="L185" s="46"/>
      <c r="M185" s="215" t="s">
        <v>19</v>
      </c>
      <c r="N185" s="216" t="s">
        <v>41</v>
      </c>
      <c r="O185" s="86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128</v>
      </c>
      <c r="AT185" s="219" t="s">
        <v>124</v>
      </c>
      <c r="AU185" s="219" t="s">
        <v>80</v>
      </c>
      <c r="AY185" s="19" t="s">
        <v>122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78</v>
      </c>
      <c r="BK185" s="220">
        <f>ROUND(I185*H185,2)</f>
        <v>0</v>
      </c>
      <c r="BL185" s="19" t="s">
        <v>128</v>
      </c>
      <c r="BM185" s="219" t="s">
        <v>509</v>
      </c>
    </row>
    <row r="186" s="2" customFormat="1">
      <c r="A186" s="40"/>
      <c r="B186" s="41"/>
      <c r="C186" s="42"/>
      <c r="D186" s="221" t="s">
        <v>130</v>
      </c>
      <c r="E186" s="42"/>
      <c r="F186" s="222" t="s">
        <v>510</v>
      </c>
      <c r="G186" s="42"/>
      <c r="H186" s="42"/>
      <c r="I186" s="223"/>
      <c r="J186" s="42"/>
      <c r="K186" s="42"/>
      <c r="L186" s="46"/>
      <c r="M186" s="224"/>
      <c r="N186" s="22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130</v>
      </c>
      <c r="AU186" s="19" t="s">
        <v>80</v>
      </c>
    </row>
    <row r="187" s="2" customFormat="1">
      <c r="A187" s="40"/>
      <c r="B187" s="41"/>
      <c r="C187" s="42"/>
      <c r="D187" s="226" t="s">
        <v>132</v>
      </c>
      <c r="E187" s="42"/>
      <c r="F187" s="227" t="s">
        <v>511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132</v>
      </c>
      <c r="AU187" s="19" t="s">
        <v>80</v>
      </c>
    </row>
    <row r="188" s="13" customFormat="1">
      <c r="A188" s="13"/>
      <c r="B188" s="228"/>
      <c r="C188" s="229"/>
      <c r="D188" s="221" t="s">
        <v>134</v>
      </c>
      <c r="E188" s="230" t="s">
        <v>19</v>
      </c>
      <c r="F188" s="231" t="s">
        <v>512</v>
      </c>
      <c r="G188" s="229"/>
      <c r="H188" s="232">
        <v>3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134</v>
      </c>
      <c r="AU188" s="238" t="s">
        <v>80</v>
      </c>
      <c r="AV188" s="13" t="s">
        <v>80</v>
      </c>
      <c r="AW188" s="13" t="s">
        <v>31</v>
      </c>
      <c r="AX188" s="13" t="s">
        <v>78</v>
      </c>
      <c r="AY188" s="238" t="s">
        <v>122</v>
      </c>
    </row>
    <row r="189" s="2" customFormat="1" ht="16.5" customHeight="1">
      <c r="A189" s="40"/>
      <c r="B189" s="41"/>
      <c r="C189" s="250" t="s">
        <v>269</v>
      </c>
      <c r="D189" s="250" t="s">
        <v>203</v>
      </c>
      <c r="E189" s="251" t="s">
        <v>513</v>
      </c>
      <c r="F189" s="252" t="s">
        <v>514</v>
      </c>
      <c r="G189" s="253" t="s">
        <v>296</v>
      </c>
      <c r="H189" s="254">
        <v>3</v>
      </c>
      <c r="I189" s="255"/>
      <c r="J189" s="256">
        <f>ROUND(I189*H189,2)</f>
        <v>0</v>
      </c>
      <c r="K189" s="257"/>
      <c r="L189" s="258"/>
      <c r="M189" s="259" t="s">
        <v>19</v>
      </c>
      <c r="N189" s="260" t="s">
        <v>41</v>
      </c>
      <c r="O189" s="86"/>
      <c r="P189" s="217">
        <f>O189*H189</f>
        <v>0</v>
      </c>
      <c r="Q189" s="217">
        <v>0.00048999999999999998</v>
      </c>
      <c r="R189" s="217">
        <f>Q189*H189</f>
        <v>0.00147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183</v>
      </c>
      <c r="AT189" s="219" t="s">
        <v>203</v>
      </c>
      <c r="AU189" s="219" t="s">
        <v>80</v>
      </c>
      <c r="AY189" s="19" t="s">
        <v>122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9" t="s">
        <v>78</v>
      </c>
      <c r="BK189" s="220">
        <f>ROUND(I189*H189,2)</f>
        <v>0</v>
      </c>
      <c r="BL189" s="19" t="s">
        <v>128</v>
      </c>
      <c r="BM189" s="219" t="s">
        <v>515</v>
      </c>
    </row>
    <row r="190" s="2" customFormat="1">
      <c r="A190" s="40"/>
      <c r="B190" s="41"/>
      <c r="C190" s="42"/>
      <c r="D190" s="221" t="s">
        <v>130</v>
      </c>
      <c r="E190" s="42"/>
      <c r="F190" s="222" t="s">
        <v>516</v>
      </c>
      <c r="G190" s="42"/>
      <c r="H190" s="42"/>
      <c r="I190" s="223"/>
      <c r="J190" s="42"/>
      <c r="K190" s="42"/>
      <c r="L190" s="46"/>
      <c r="M190" s="224"/>
      <c r="N190" s="225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130</v>
      </c>
      <c r="AU190" s="19" t="s">
        <v>80</v>
      </c>
    </row>
    <row r="191" s="2" customFormat="1" ht="24.15" customHeight="1">
      <c r="A191" s="40"/>
      <c r="B191" s="41"/>
      <c r="C191" s="207" t="s">
        <v>275</v>
      </c>
      <c r="D191" s="207" t="s">
        <v>124</v>
      </c>
      <c r="E191" s="208" t="s">
        <v>517</v>
      </c>
      <c r="F191" s="209" t="s">
        <v>518</v>
      </c>
      <c r="G191" s="210" t="s">
        <v>296</v>
      </c>
      <c r="H191" s="211">
        <v>13</v>
      </c>
      <c r="I191" s="212"/>
      <c r="J191" s="213">
        <f>ROUND(I191*H191,2)</f>
        <v>0</v>
      </c>
      <c r="K191" s="214"/>
      <c r="L191" s="46"/>
      <c r="M191" s="215" t="s">
        <v>19</v>
      </c>
      <c r="N191" s="216" t="s">
        <v>41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128</v>
      </c>
      <c r="AT191" s="219" t="s">
        <v>124</v>
      </c>
      <c r="AU191" s="219" t="s">
        <v>80</v>
      </c>
      <c r="AY191" s="19" t="s">
        <v>122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78</v>
      </c>
      <c r="BK191" s="220">
        <f>ROUND(I191*H191,2)</f>
        <v>0</v>
      </c>
      <c r="BL191" s="19" t="s">
        <v>128</v>
      </c>
      <c r="BM191" s="219" t="s">
        <v>519</v>
      </c>
    </row>
    <row r="192" s="2" customFormat="1">
      <c r="A192" s="40"/>
      <c r="B192" s="41"/>
      <c r="C192" s="42"/>
      <c r="D192" s="221" t="s">
        <v>130</v>
      </c>
      <c r="E192" s="42"/>
      <c r="F192" s="222" t="s">
        <v>520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130</v>
      </c>
      <c r="AU192" s="19" t="s">
        <v>80</v>
      </c>
    </row>
    <row r="193" s="2" customFormat="1">
      <c r="A193" s="40"/>
      <c r="B193" s="41"/>
      <c r="C193" s="42"/>
      <c r="D193" s="226" t="s">
        <v>132</v>
      </c>
      <c r="E193" s="42"/>
      <c r="F193" s="227" t="s">
        <v>521</v>
      </c>
      <c r="G193" s="42"/>
      <c r="H193" s="42"/>
      <c r="I193" s="223"/>
      <c r="J193" s="42"/>
      <c r="K193" s="42"/>
      <c r="L193" s="46"/>
      <c r="M193" s="224"/>
      <c r="N193" s="22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132</v>
      </c>
      <c r="AU193" s="19" t="s">
        <v>80</v>
      </c>
    </row>
    <row r="194" s="13" customFormat="1">
      <c r="A194" s="13"/>
      <c r="B194" s="228"/>
      <c r="C194" s="229"/>
      <c r="D194" s="221" t="s">
        <v>134</v>
      </c>
      <c r="E194" s="230" t="s">
        <v>19</v>
      </c>
      <c r="F194" s="231" t="s">
        <v>522</v>
      </c>
      <c r="G194" s="229"/>
      <c r="H194" s="232">
        <v>13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134</v>
      </c>
      <c r="AU194" s="238" t="s">
        <v>80</v>
      </c>
      <c r="AV194" s="13" t="s">
        <v>80</v>
      </c>
      <c r="AW194" s="13" t="s">
        <v>31</v>
      </c>
      <c r="AX194" s="13" t="s">
        <v>78</v>
      </c>
      <c r="AY194" s="238" t="s">
        <v>122</v>
      </c>
    </row>
    <row r="195" s="2" customFormat="1" ht="16.5" customHeight="1">
      <c r="A195" s="40"/>
      <c r="B195" s="41"/>
      <c r="C195" s="250" t="s">
        <v>284</v>
      </c>
      <c r="D195" s="250" t="s">
        <v>203</v>
      </c>
      <c r="E195" s="251" t="s">
        <v>523</v>
      </c>
      <c r="F195" s="252" t="s">
        <v>524</v>
      </c>
      <c r="G195" s="253" t="s">
        <v>296</v>
      </c>
      <c r="H195" s="254">
        <v>13</v>
      </c>
      <c r="I195" s="255"/>
      <c r="J195" s="256">
        <f>ROUND(I195*H195,2)</f>
        <v>0</v>
      </c>
      <c r="K195" s="257"/>
      <c r="L195" s="258"/>
      <c r="M195" s="259" t="s">
        <v>19</v>
      </c>
      <c r="N195" s="260" t="s">
        <v>41</v>
      </c>
      <c r="O195" s="86"/>
      <c r="P195" s="217">
        <f>O195*H195</f>
        <v>0</v>
      </c>
      <c r="Q195" s="217">
        <v>0.00085999999999999998</v>
      </c>
      <c r="R195" s="217">
        <f>Q195*H195</f>
        <v>0.011179999999999999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183</v>
      </c>
      <c r="AT195" s="219" t="s">
        <v>203</v>
      </c>
      <c r="AU195" s="219" t="s">
        <v>80</v>
      </c>
      <c r="AY195" s="19" t="s">
        <v>122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78</v>
      </c>
      <c r="BK195" s="220">
        <f>ROUND(I195*H195,2)</f>
        <v>0</v>
      </c>
      <c r="BL195" s="19" t="s">
        <v>128</v>
      </c>
      <c r="BM195" s="219" t="s">
        <v>525</v>
      </c>
    </row>
    <row r="196" s="2" customFormat="1">
      <c r="A196" s="40"/>
      <c r="B196" s="41"/>
      <c r="C196" s="42"/>
      <c r="D196" s="221" t="s">
        <v>130</v>
      </c>
      <c r="E196" s="42"/>
      <c r="F196" s="222" t="s">
        <v>526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130</v>
      </c>
      <c r="AU196" s="19" t="s">
        <v>80</v>
      </c>
    </row>
    <row r="197" s="2" customFormat="1" ht="37.8" customHeight="1">
      <c r="A197" s="40"/>
      <c r="B197" s="41"/>
      <c r="C197" s="207" t="s">
        <v>289</v>
      </c>
      <c r="D197" s="207" t="s">
        <v>124</v>
      </c>
      <c r="E197" s="208" t="s">
        <v>527</v>
      </c>
      <c r="F197" s="209" t="s">
        <v>528</v>
      </c>
      <c r="G197" s="210" t="s">
        <v>296</v>
      </c>
      <c r="H197" s="211">
        <v>6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41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128</v>
      </c>
      <c r="AT197" s="219" t="s">
        <v>124</v>
      </c>
      <c r="AU197" s="219" t="s">
        <v>80</v>
      </c>
      <c r="AY197" s="19" t="s">
        <v>122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78</v>
      </c>
      <c r="BK197" s="220">
        <f>ROUND(I197*H197,2)</f>
        <v>0</v>
      </c>
      <c r="BL197" s="19" t="s">
        <v>128</v>
      </c>
      <c r="BM197" s="219" t="s">
        <v>529</v>
      </c>
    </row>
    <row r="198" s="2" customFormat="1">
      <c r="A198" s="40"/>
      <c r="B198" s="41"/>
      <c r="C198" s="42"/>
      <c r="D198" s="221" t="s">
        <v>130</v>
      </c>
      <c r="E198" s="42"/>
      <c r="F198" s="222" t="s">
        <v>530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130</v>
      </c>
      <c r="AU198" s="19" t="s">
        <v>80</v>
      </c>
    </row>
    <row r="199" s="2" customFormat="1">
      <c r="A199" s="40"/>
      <c r="B199" s="41"/>
      <c r="C199" s="42"/>
      <c r="D199" s="226" t="s">
        <v>132</v>
      </c>
      <c r="E199" s="42"/>
      <c r="F199" s="227" t="s">
        <v>531</v>
      </c>
      <c r="G199" s="42"/>
      <c r="H199" s="42"/>
      <c r="I199" s="223"/>
      <c r="J199" s="42"/>
      <c r="K199" s="42"/>
      <c r="L199" s="46"/>
      <c r="M199" s="224"/>
      <c r="N199" s="22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132</v>
      </c>
      <c r="AU199" s="19" t="s">
        <v>80</v>
      </c>
    </row>
    <row r="200" s="13" customFormat="1">
      <c r="A200" s="13"/>
      <c r="B200" s="228"/>
      <c r="C200" s="229"/>
      <c r="D200" s="221" t="s">
        <v>134</v>
      </c>
      <c r="E200" s="230" t="s">
        <v>19</v>
      </c>
      <c r="F200" s="231" t="s">
        <v>532</v>
      </c>
      <c r="G200" s="229"/>
      <c r="H200" s="232">
        <v>6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134</v>
      </c>
      <c r="AU200" s="238" t="s">
        <v>80</v>
      </c>
      <c r="AV200" s="13" t="s">
        <v>80</v>
      </c>
      <c r="AW200" s="13" t="s">
        <v>31</v>
      </c>
      <c r="AX200" s="13" t="s">
        <v>78</v>
      </c>
      <c r="AY200" s="238" t="s">
        <v>122</v>
      </c>
    </row>
    <row r="201" s="2" customFormat="1" ht="16.5" customHeight="1">
      <c r="A201" s="40"/>
      <c r="B201" s="41"/>
      <c r="C201" s="250" t="s">
        <v>293</v>
      </c>
      <c r="D201" s="250" t="s">
        <v>203</v>
      </c>
      <c r="E201" s="251" t="s">
        <v>533</v>
      </c>
      <c r="F201" s="252" t="s">
        <v>534</v>
      </c>
      <c r="G201" s="253" t="s">
        <v>296</v>
      </c>
      <c r="H201" s="254">
        <v>6</v>
      </c>
      <c r="I201" s="255"/>
      <c r="J201" s="256">
        <f>ROUND(I201*H201,2)</f>
        <v>0</v>
      </c>
      <c r="K201" s="257"/>
      <c r="L201" s="258"/>
      <c r="M201" s="259" t="s">
        <v>19</v>
      </c>
      <c r="N201" s="260" t="s">
        <v>41</v>
      </c>
      <c r="O201" s="86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183</v>
      </c>
      <c r="AT201" s="219" t="s">
        <v>203</v>
      </c>
      <c r="AU201" s="219" t="s">
        <v>80</v>
      </c>
      <c r="AY201" s="19" t="s">
        <v>122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78</v>
      </c>
      <c r="BK201" s="220">
        <f>ROUND(I201*H201,2)</f>
        <v>0</v>
      </c>
      <c r="BL201" s="19" t="s">
        <v>128</v>
      </c>
      <c r="BM201" s="219" t="s">
        <v>535</v>
      </c>
    </row>
    <row r="202" s="2" customFormat="1">
      <c r="A202" s="40"/>
      <c r="B202" s="41"/>
      <c r="C202" s="42"/>
      <c r="D202" s="221" t="s">
        <v>130</v>
      </c>
      <c r="E202" s="42"/>
      <c r="F202" s="222" t="s">
        <v>534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130</v>
      </c>
      <c r="AU202" s="19" t="s">
        <v>80</v>
      </c>
    </row>
    <row r="203" s="2" customFormat="1" ht="24.15" customHeight="1">
      <c r="A203" s="40"/>
      <c r="B203" s="41"/>
      <c r="C203" s="207" t="s">
        <v>298</v>
      </c>
      <c r="D203" s="207" t="s">
        <v>124</v>
      </c>
      <c r="E203" s="208" t="s">
        <v>536</v>
      </c>
      <c r="F203" s="209" t="s">
        <v>537</v>
      </c>
      <c r="G203" s="210" t="s">
        <v>296</v>
      </c>
      <c r="H203" s="211">
        <v>13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41</v>
      </c>
      <c r="O203" s="86"/>
      <c r="P203" s="217">
        <f>O203*H203</f>
        <v>0</v>
      </c>
      <c r="Q203" s="217">
        <v>0.00080999999999999996</v>
      </c>
      <c r="R203" s="217">
        <f>Q203*H203</f>
        <v>0.010529999999999999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128</v>
      </c>
      <c r="AT203" s="219" t="s">
        <v>124</v>
      </c>
      <c r="AU203" s="219" t="s">
        <v>80</v>
      </c>
      <c r="AY203" s="19" t="s">
        <v>122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78</v>
      </c>
      <c r="BK203" s="220">
        <f>ROUND(I203*H203,2)</f>
        <v>0</v>
      </c>
      <c r="BL203" s="19" t="s">
        <v>128</v>
      </c>
      <c r="BM203" s="219" t="s">
        <v>538</v>
      </c>
    </row>
    <row r="204" s="2" customFormat="1">
      <c r="A204" s="40"/>
      <c r="B204" s="41"/>
      <c r="C204" s="42"/>
      <c r="D204" s="221" t="s">
        <v>130</v>
      </c>
      <c r="E204" s="42"/>
      <c r="F204" s="222" t="s">
        <v>539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130</v>
      </c>
      <c r="AU204" s="19" t="s">
        <v>80</v>
      </c>
    </row>
    <row r="205" s="2" customFormat="1">
      <c r="A205" s="40"/>
      <c r="B205" s="41"/>
      <c r="C205" s="42"/>
      <c r="D205" s="226" t="s">
        <v>132</v>
      </c>
      <c r="E205" s="42"/>
      <c r="F205" s="227" t="s">
        <v>540</v>
      </c>
      <c r="G205" s="42"/>
      <c r="H205" s="42"/>
      <c r="I205" s="223"/>
      <c r="J205" s="42"/>
      <c r="K205" s="42"/>
      <c r="L205" s="46"/>
      <c r="M205" s="224"/>
      <c r="N205" s="22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132</v>
      </c>
      <c r="AU205" s="19" t="s">
        <v>80</v>
      </c>
    </row>
    <row r="206" s="2" customFormat="1" ht="24.15" customHeight="1">
      <c r="A206" s="40"/>
      <c r="B206" s="41"/>
      <c r="C206" s="250" t="s">
        <v>307</v>
      </c>
      <c r="D206" s="250" t="s">
        <v>203</v>
      </c>
      <c r="E206" s="251" t="s">
        <v>541</v>
      </c>
      <c r="F206" s="252" t="s">
        <v>542</v>
      </c>
      <c r="G206" s="253" t="s">
        <v>296</v>
      </c>
      <c r="H206" s="254">
        <v>13</v>
      </c>
      <c r="I206" s="255"/>
      <c r="J206" s="256">
        <f>ROUND(I206*H206,2)</f>
        <v>0</v>
      </c>
      <c r="K206" s="257"/>
      <c r="L206" s="258"/>
      <c r="M206" s="259" t="s">
        <v>19</v>
      </c>
      <c r="N206" s="260" t="s">
        <v>41</v>
      </c>
      <c r="O206" s="86"/>
      <c r="P206" s="217">
        <f>O206*H206</f>
        <v>0</v>
      </c>
      <c r="Q206" s="217">
        <v>0.00044999999999999999</v>
      </c>
      <c r="R206" s="217">
        <f>Q206*H206</f>
        <v>0.0058500000000000002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183</v>
      </c>
      <c r="AT206" s="219" t="s">
        <v>203</v>
      </c>
      <c r="AU206" s="219" t="s">
        <v>80</v>
      </c>
      <c r="AY206" s="19" t="s">
        <v>122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78</v>
      </c>
      <c r="BK206" s="220">
        <f>ROUND(I206*H206,2)</f>
        <v>0</v>
      </c>
      <c r="BL206" s="19" t="s">
        <v>128</v>
      </c>
      <c r="BM206" s="219" t="s">
        <v>543</v>
      </c>
    </row>
    <row r="207" s="2" customFormat="1">
      <c r="A207" s="40"/>
      <c r="B207" s="41"/>
      <c r="C207" s="42"/>
      <c r="D207" s="221" t="s">
        <v>130</v>
      </c>
      <c r="E207" s="42"/>
      <c r="F207" s="222" t="s">
        <v>544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130</v>
      </c>
      <c r="AU207" s="19" t="s">
        <v>80</v>
      </c>
    </row>
    <row r="208" s="2" customFormat="1" ht="16.5" customHeight="1">
      <c r="A208" s="40"/>
      <c r="B208" s="41"/>
      <c r="C208" s="250" t="s">
        <v>315</v>
      </c>
      <c r="D208" s="250" t="s">
        <v>203</v>
      </c>
      <c r="E208" s="251" t="s">
        <v>545</v>
      </c>
      <c r="F208" s="252" t="s">
        <v>546</v>
      </c>
      <c r="G208" s="253" t="s">
        <v>296</v>
      </c>
      <c r="H208" s="254">
        <v>13</v>
      </c>
      <c r="I208" s="255"/>
      <c r="J208" s="256">
        <f>ROUND(I208*H208,2)</f>
        <v>0</v>
      </c>
      <c r="K208" s="257"/>
      <c r="L208" s="258"/>
      <c r="M208" s="259" t="s">
        <v>19</v>
      </c>
      <c r="N208" s="260" t="s">
        <v>41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183</v>
      </c>
      <c r="AT208" s="219" t="s">
        <v>203</v>
      </c>
      <c r="AU208" s="219" t="s">
        <v>80</v>
      </c>
      <c r="AY208" s="19" t="s">
        <v>122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78</v>
      </c>
      <c r="BK208" s="220">
        <f>ROUND(I208*H208,2)</f>
        <v>0</v>
      </c>
      <c r="BL208" s="19" t="s">
        <v>128</v>
      </c>
      <c r="BM208" s="219" t="s">
        <v>547</v>
      </c>
    </row>
    <row r="209" s="2" customFormat="1">
      <c r="A209" s="40"/>
      <c r="B209" s="41"/>
      <c r="C209" s="42"/>
      <c r="D209" s="221" t="s">
        <v>130</v>
      </c>
      <c r="E209" s="42"/>
      <c r="F209" s="222" t="s">
        <v>546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130</v>
      </c>
      <c r="AU209" s="19" t="s">
        <v>80</v>
      </c>
    </row>
    <row r="210" s="2" customFormat="1" ht="16.5" customHeight="1">
      <c r="A210" s="40"/>
      <c r="B210" s="41"/>
      <c r="C210" s="250" t="s">
        <v>320</v>
      </c>
      <c r="D210" s="250" t="s">
        <v>203</v>
      </c>
      <c r="E210" s="251" t="s">
        <v>548</v>
      </c>
      <c r="F210" s="252" t="s">
        <v>549</v>
      </c>
      <c r="G210" s="253" t="s">
        <v>296</v>
      </c>
      <c r="H210" s="254">
        <v>13</v>
      </c>
      <c r="I210" s="255"/>
      <c r="J210" s="256">
        <f>ROUND(I210*H210,2)</f>
        <v>0</v>
      </c>
      <c r="K210" s="257"/>
      <c r="L210" s="258"/>
      <c r="M210" s="259" t="s">
        <v>19</v>
      </c>
      <c r="N210" s="260" t="s">
        <v>41</v>
      </c>
      <c r="O210" s="86"/>
      <c r="P210" s="217">
        <f>O210*H210</f>
        <v>0</v>
      </c>
      <c r="Q210" s="217">
        <v>0.00059999999999999995</v>
      </c>
      <c r="R210" s="217">
        <f>Q210*H210</f>
        <v>0.0077999999999999996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328</v>
      </c>
      <c r="AT210" s="219" t="s">
        <v>203</v>
      </c>
      <c r="AU210" s="219" t="s">
        <v>80</v>
      </c>
      <c r="AY210" s="19" t="s">
        <v>122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78</v>
      </c>
      <c r="BK210" s="220">
        <f>ROUND(I210*H210,2)</f>
        <v>0</v>
      </c>
      <c r="BL210" s="19" t="s">
        <v>236</v>
      </c>
      <c r="BM210" s="219" t="s">
        <v>550</v>
      </c>
    </row>
    <row r="211" s="2" customFormat="1">
      <c r="A211" s="40"/>
      <c r="B211" s="41"/>
      <c r="C211" s="42"/>
      <c r="D211" s="221" t="s">
        <v>130</v>
      </c>
      <c r="E211" s="42"/>
      <c r="F211" s="222" t="s">
        <v>551</v>
      </c>
      <c r="G211" s="42"/>
      <c r="H211" s="42"/>
      <c r="I211" s="223"/>
      <c r="J211" s="42"/>
      <c r="K211" s="42"/>
      <c r="L211" s="46"/>
      <c r="M211" s="224"/>
      <c r="N211" s="22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130</v>
      </c>
      <c r="AU211" s="19" t="s">
        <v>80</v>
      </c>
    </row>
    <row r="212" s="2" customFormat="1" ht="16.5" customHeight="1">
      <c r="A212" s="40"/>
      <c r="B212" s="41"/>
      <c r="C212" s="207" t="s">
        <v>324</v>
      </c>
      <c r="D212" s="207" t="s">
        <v>124</v>
      </c>
      <c r="E212" s="208" t="s">
        <v>552</v>
      </c>
      <c r="F212" s="209" t="s">
        <v>553</v>
      </c>
      <c r="G212" s="210" t="s">
        <v>296</v>
      </c>
      <c r="H212" s="211">
        <v>1</v>
      </c>
      <c r="I212" s="212"/>
      <c r="J212" s="213">
        <f>ROUND(I212*H212,2)</f>
        <v>0</v>
      </c>
      <c r="K212" s="214"/>
      <c r="L212" s="46"/>
      <c r="M212" s="215" t="s">
        <v>19</v>
      </c>
      <c r="N212" s="216" t="s">
        <v>41</v>
      </c>
      <c r="O212" s="86"/>
      <c r="P212" s="217">
        <f>O212*H212</f>
        <v>0</v>
      </c>
      <c r="Q212" s="217">
        <v>0.00072000000000000005</v>
      </c>
      <c r="R212" s="217">
        <f>Q212*H212</f>
        <v>0.00072000000000000005</v>
      </c>
      <c r="S212" s="217">
        <v>0</v>
      </c>
      <c r="T212" s="21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9" t="s">
        <v>128</v>
      </c>
      <c r="AT212" s="219" t="s">
        <v>124</v>
      </c>
      <c r="AU212" s="219" t="s">
        <v>80</v>
      </c>
      <c r="AY212" s="19" t="s">
        <v>122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9" t="s">
        <v>78</v>
      </c>
      <c r="BK212" s="220">
        <f>ROUND(I212*H212,2)</f>
        <v>0</v>
      </c>
      <c r="BL212" s="19" t="s">
        <v>128</v>
      </c>
      <c r="BM212" s="219" t="s">
        <v>554</v>
      </c>
    </row>
    <row r="213" s="2" customFormat="1">
      <c r="A213" s="40"/>
      <c r="B213" s="41"/>
      <c r="C213" s="42"/>
      <c r="D213" s="221" t="s">
        <v>130</v>
      </c>
      <c r="E213" s="42"/>
      <c r="F213" s="222" t="s">
        <v>555</v>
      </c>
      <c r="G213" s="42"/>
      <c r="H213" s="42"/>
      <c r="I213" s="223"/>
      <c r="J213" s="42"/>
      <c r="K213" s="42"/>
      <c r="L213" s="46"/>
      <c r="M213" s="224"/>
      <c r="N213" s="22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130</v>
      </c>
      <c r="AU213" s="19" t="s">
        <v>80</v>
      </c>
    </row>
    <row r="214" s="2" customFormat="1">
      <c r="A214" s="40"/>
      <c r="B214" s="41"/>
      <c r="C214" s="42"/>
      <c r="D214" s="226" t="s">
        <v>132</v>
      </c>
      <c r="E214" s="42"/>
      <c r="F214" s="227" t="s">
        <v>556</v>
      </c>
      <c r="G214" s="42"/>
      <c r="H214" s="42"/>
      <c r="I214" s="223"/>
      <c r="J214" s="42"/>
      <c r="K214" s="42"/>
      <c r="L214" s="46"/>
      <c r="M214" s="224"/>
      <c r="N214" s="22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132</v>
      </c>
      <c r="AU214" s="19" t="s">
        <v>80</v>
      </c>
    </row>
    <row r="215" s="13" customFormat="1">
      <c r="A215" s="13"/>
      <c r="B215" s="228"/>
      <c r="C215" s="229"/>
      <c r="D215" s="221" t="s">
        <v>134</v>
      </c>
      <c r="E215" s="230" t="s">
        <v>19</v>
      </c>
      <c r="F215" s="231" t="s">
        <v>557</v>
      </c>
      <c r="G215" s="229"/>
      <c r="H215" s="232">
        <v>1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134</v>
      </c>
      <c r="AU215" s="238" t="s">
        <v>80</v>
      </c>
      <c r="AV215" s="13" t="s">
        <v>80</v>
      </c>
      <c r="AW215" s="13" t="s">
        <v>31</v>
      </c>
      <c r="AX215" s="13" t="s">
        <v>78</v>
      </c>
      <c r="AY215" s="238" t="s">
        <v>122</v>
      </c>
    </row>
    <row r="216" s="2" customFormat="1" ht="16.5" customHeight="1">
      <c r="A216" s="40"/>
      <c r="B216" s="41"/>
      <c r="C216" s="250" t="s">
        <v>328</v>
      </c>
      <c r="D216" s="250" t="s">
        <v>203</v>
      </c>
      <c r="E216" s="251" t="s">
        <v>558</v>
      </c>
      <c r="F216" s="252" t="s">
        <v>559</v>
      </c>
      <c r="G216" s="253" t="s">
        <v>296</v>
      </c>
      <c r="H216" s="254">
        <v>1</v>
      </c>
      <c r="I216" s="255"/>
      <c r="J216" s="256">
        <f>ROUND(I216*H216,2)</f>
        <v>0</v>
      </c>
      <c r="K216" s="257"/>
      <c r="L216" s="258"/>
      <c r="M216" s="259" t="s">
        <v>19</v>
      </c>
      <c r="N216" s="260" t="s">
        <v>41</v>
      </c>
      <c r="O216" s="86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183</v>
      </c>
      <c r="AT216" s="219" t="s">
        <v>203</v>
      </c>
      <c r="AU216" s="219" t="s">
        <v>80</v>
      </c>
      <c r="AY216" s="19" t="s">
        <v>122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78</v>
      </c>
      <c r="BK216" s="220">
        <f>ROUND(I216*H216,2)</f>
        <v>0</v>
      </c>
      <c r="BL216" s="19" t="s">
        <v>128</v>
      </c>
      <c r="BM216" s="219" t="s">
        <v>560</v>
      </c>
    </row>
    <row r="217" s="2" customFormat="1">
      <c r="A217" s="40"/>
      <c r="B217" s="41"/>
      <c r="C217" s="42"/>
      <c r="D217" s="221" t="s">
        <v>130</v>
      </c>
      <c r="E217" s="42"/>
      <c r="F217" s="222" t="s">
        <v>561</v>
      </c>
      <c r="G217" s="42"/>
      <c r="H217" s="42"/>
      <c r="I217" s="223"/>
      <c r="J217" s="42"/>
      <c r="K217" s="42"/>
      <c r="L217" s="46"/>
      <c r="M217" s="224"/>
      <c r="N217" s="22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130</v>
      </c>
      <c r="AU217" s="19" t="s">
        <v>80</v>
      </c>
    </row>
    <row r="218" s="2" customFormat="1" ht="16.5" customHeight="1">
      <c r="A218" s="40"/>
      <c r="B218" s="41"/>
      <c r="C218" s="207" t="s">
        <v>562</v>
      </c>
      <c r="D218" s="207" t="s">
        <v>124</v>
      </c>
      <c r="E218" s="208" t="s">
        <v>563</v>
      </c>
      <c r="F218" s="209" t="s">
        <v>564</v>
      </c>
      <c r="G218" s="210" t="s">
        <v>278</v>
      </c>
      <c r="H218" s="211">
        <v>197</v>
      </c>
      <c r="I218" s="212"/>
      <c r="J218" s="213">
        <f>ROUND(I218*H218,2)</f>
        <v>0</v>
      </c>
      <c r="K218" s="214"/>
      <c r="L218" s="46"/>
      <c r="M218" s="215" t="s">
        <v>19</v>
      </c>
      <c r="N218" s="216" t="s">
        <v>41</v>
      </c>
      <c r="O218" s="86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128</v>
      </c>
      <c r="AT218" s="219" t="s">
        <v>124</v>
      </c>
      <c r="AU218" s="219" t="s">
        <v>80</v>
      </c>
      <c r="AY218" s="19" t="s">
        <v>122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78</v>
      </c>
      <c r="BK218" s="220">
        <f>ROUND(I218*H218,2)</f>
        <v>0</v>
      </c>
      <c r="BL218" s="19" t="s">
        <v>128</v>
      </c>
      <c r="BM218" s="219" t="s">
        <v>565</v>
      </c>
    </row>
    <row r="219" s="2" customFormat="1">
      <c r="A219" s="40"/>
      <c r="B219" s="41"/>
      <c r="C219" s="42"/>
      <c r="D219" s="221" t="s">
        <v>130</v>
      </c>
      <c r="E219" s="42"/>
      <c r="F219" s="222" t="s">
        <v>566</v>
      </c>
      <c r="G219" s="42"/>
      <c r="H219" s="42"/>
      <c r="I219" s="223"/>
      <c r="J219" s="42"/>
      <c r="K219" s="42"/>
      <c r="L219" s="46"/>
      <c r="M219" s="224"/>
      <c r="N219" s="22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130</v>
      </c>
      <c r="AU219" s="19" t="s">
        <v>80</v>
      </c>
    </row>
    <row r="220" s="2" customFormat="1">
      <c r="A220" s="40"/>
      <c r="B220" s="41"/>
      <c r="C220" s="42"/>
      <c r="D220" s="226" t="s">
        <v>132</v>
      </c>
      <c r="E220" s="42"/>
      <c r="F220" s="227" t="s">
        <v>567</v>
      </c>
      <c r="G220" s="42"/>
      <c r="H220" s="42"/>
      <c r="I220" s="223"/>
      <c r="J220" s="42"/>
      <c r="K220" s="42"/>
      <c r="L220" s="46"/>
      <c r="M220" s="224"/>
      <c r="N220" s="22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132</v>
      </c>
      <c r="AU220" s="19" t="s">
        <v>80</v>
      </c>
    </row>
    <row r="221" s="13" customFormat="1">
      <c r="A221" s="13"/>
      <c r="B221" s="228"/>
      <c r="C221" s="229"/>
      <c r="D221" s="221" t="s">
        <v>134</v>
      </c>
      <c r="E221" s="230" t="s">
        <v>19</v>
      </c>
      <c r="F221" s="231" t="s">
        <v>496</v>
      </c>
      <c r="G221" s="229"/>
      <c r="H221" s="232">
        <v>197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134</v>
      </c>
      <c r="AU221" s="238" t="s">
        <v>80</v>
      </c>
      <c r="AV221" s="13" t="s">
        <v>80</v>
      </c>
      <c r="AW221" s="13" t="s">
        <v>31</v>
      </c>
      <c r="AX221" s="13" t="s">
        <v>78</v>
      </c>
      <c r="AY221" s="238" t="s">
        <v>122</v>
      </c>
    </row>
    <row r="222" s="2" customFormat="1" ht="24.15" customHeight="1">
      <c r="A222" s="40"/>
      <c r="B222" s="41"/>
      <c r="C222" s="207" t="s">
        <v>568</v>
      </c>
      <c r="D222" s="207" t="s">
        <v>124</v>
      </c>
      <c r="E222" s="208" t="s">
        <v>569</v>
      </c>
      <c r="F222" s="209" t="s">
        <v>570</v>
      </c>
      <c r="G222" s="210" t="s">
        <v>296</v>
      </c>
      <c r="H222" s="211">
        <v>2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41</v>
      </c>
      <c r="O222" s="86"/>
      <c r="P222" s="217">
        <f>O222*H222</f>
        <v>0</v>
      </c>
      <c r="Q222" s="217">
        <v>0.0057000000000000002</v>
      </c>
      <c r="R222" s="217">
        <f>Q222*H222</f>
        <v>0.0114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128</v>
      </c>
      <c r="AT222" s="219" t="s">
        <v>124</v>
      </c>
      <c r="AU222" s="219" t="s">
        <v>80</v>
      </c>
      <c r="AY222" s="19" t="s">
        <v>122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78</v>
      </c>
      <c r="BK222" s="220">
        <f>ROUND(I222*H222,2)</f>
        <v>0</v>
      </c>
      <c r="BL222" s="19" t="s">
        <v>128</v>
      </c>
      <c r="BM222" s="219" t="s">
        <v>571</v>
      </c>
    </row>
    <row r="223" s="2" customFormat="1">
      <c r="A223" s="40"/>
      <c r="B223" s="41"/>
      <c r="C223" s="42"/>
      <c r="D223" s="221" t="s">
        <v>130</v>
      </c>
      <c r="E223" s="42"/>
      <c r="F223" s="222" t="s">
        <v>572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130</v>
      </c>
      <c r="AU223" s="19" t="s">
        <v>80</v>
      </c>
    </row>
    <row r="224" s="2" customFormat="1">
      <c r="A224" s="40"/>
      <c r="B224" s="41"/>
      <c r="C224" s="42"/>
      <c r="D224" s="226" t="s">
        <v>132</v>
      </c>
      <c r="E224" s="42"/>
      <c r="F224" s="227" t="s">
        <v>573</v>
      </c>
      <c r="G224" s="42"/>
      <c r="H224" s="42"/>
      <c r="I224" s="223"/>
      <c r="J224" s="42"/>
      <c r="K224" s="42"/>
      <c r="L224" s="46"/>
      <c r="M224" s="224"/>
      <c r="N224" s="225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132</v>
      </c>
      <c r="AU224" s="19" t="s">
        <v>80</v>
      </c>
    </row>
    <row r="225" s="2" customFormat="1" ht="16.5" customHeight="1">
      <c r="A225" s="40"/>
      <c r="B225" s="41"/>
      <c r="C225" s="250" t="s">
        <v>574</v>
      </c>
      <c r="D225" s="250" t="s">
        <v>203</v>
      </c>
      <c r="E225" s="251" t="s">
        <v>575</v>
      </c>
      <c r="F225" s="252" t="s">
        <v>576</v>
      </c>
      <c r="G225" s="253" t="s">
        <v>296</v>
      </c>
      <c r="H225" s="254">
        <v>2</v>
      </c>
      <c r="I225" s="255"/>
      <c r="J225" s="256">
        <f>ROUND(I225*H225,2)</f>
        <v>0</v>
      </c>
      <c r="K225" s="257"/>
      <c r="L225" s="258"/>
      <c r="M225" s="259" t="s">
        <v>19</v>
      </c>
      <c r="N225" s="260" t="s">
        <v>41</v>
      </c>
      <c r="O225" s="86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9" t="s">
        <v>183</v>
      </c>
      <c r="AT225" s="219" t="s">
        <v>203</v>
      </c>
      <c r="AU225" s="219" t="s">
        <v>80</v>
      </c>
      <c r="AY225" s="19" t="s">
        <v>122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78</v>
      </c>
      <c r="BK225" s="220">
        <f>ROUND(I225*H225,2)</f>
        <v>0</v>
      </c>
      <c r="BL225" s="19" t="s">
        <v>128</v>
      </c>
      <c r="BM225" s="219" t="s">
        <v>577</v>
      </c>
    </row>
    <row r="226" s="2" customFormat="1">
      <c r="A226" s="40"/>
      <c r="B226" s="41"/>
      <c r="C226" s="42"/>
      <c r="D226" s="221" t="s">
        <v>130</v>
      </c>
      <c r="E226" s="42"/>
      <c r="F226" s="222" t="s">
        <v>576</v>
      </c>
      <c r="G226" s="42"/>
      <c r="H226" s="42"/>
      <c r="I226" s="223"/>
      <c r="J226" s="42"/>
      <c r="K226" s="42"/>
      <c r="L226" s="46"/>
      <c r="M226" s="224"/>
      <c r="N226" s="22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130</v>
      </c>
      <c r="AU226" s="19" t="s">
        <v>80</v>
      </c>
    </row>
    <row r="227" s="2" customFormat="1" ht="24.15" customHeight="1">
      <c r="A227" s="40"/>
      <c r="B227" s="41"/>
      <c r="C227" s="207" t="s">
        <v>578</v>
      </c>
      <c r="D227" s="207" t="s">
        <v>124</v>
      </c>
      <c r="E227" s="208" t="s">
        <v>579</v>
      </c>
      <c r="F227" s="209" t="s">
        <v>580</v>
      </c>
      <c r="G227" s="210" t="s">
        <v>278</v>
      </c>
      <c r="H227" s="211">
        <v>197</v>
      </c>
      <c r="I227" s="212"/>
      <c r="J227" s="213">
        <f>ROUND(I227*H227,2)</f>
        <v>0</v>
      </c>
      <c r="K227" s="214"/>
      <c r="L227" s="46"/>
      <c r="M227" s="215" t="s">
        <v>19</v>
      </c>
      <c r="N227" s="216" t="s">
        <v>41</v>
      </c>
      <c r="O227" s="86"/>
      <c r="P227" s="217">
        <f>O227*H227</f>
        <v>0</v>
      </c>
      <c r="Q227" s="217">
        <v>6.9999999999999994E-05</v>
      </c>
      <c r="R227" s="217">
        <f>Q227*H227</f>
        <v>0.013789999999999998</v>
      </c>
      <c r="S227" s="217">
        <v>0</v>
      </c>
      <c r="T227" s="21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9" t="s">
        <v>128</v>
      </c>
      <c r="AT227" s="219" t="s">
        <v>124</v>
      </c>
      <c r="AU227" s="219" t="s">
        <v>80</v>
      </c>
      <c r="AY227" s="19" t="s">
        <v>122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9" t="s">
        <v>78</v>
      </c>
      <c r="BK227" s="220">
        <f>ROUND(I227*H227,2)</f>
        <v>0</v>
      </c>
      <c r="BL227" s="19" t="s">
        <v>128</v>
      </c>
      <c r="BM227" s="219" t="s">
        <v>581</v>
      </c>
    </row>
    <row r="228" s="2" customFormat="1">
      <c r="A228" s="40"/>
      <c r="B228" s="41"/>
      <c r="C228" s="42"/>
      <c r="D228" s="221" t="s">
        <v>130</v>
      </c>
      <c r="E228" s="42"/>
      <c r="F228" s="222" t="s">
        <v>582</v>
      </c>
      <c r="G228" s="42"/>
      <c r="H228" s="42"/>
      <c r="I228" s="223"/>
      <c r="J228" s="42"/>
      <c r="K228" s="42"/>
      <c r="L228" s="46"/>
      <c r="M228" s="224"/>
      <c r="N228" s="22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130</v>
      </c>
      <c r="AU228" s="19" t="s">
        <v>80</v>
      </c>
    </row>
    <row r="229" s="2" customFormat="1">
      <c r="A229" s="40"/>
      <c r="B229" s="41"/>
      <c r="C229" s="42"/>
      <c r="D229" s="226" t="s">
        <v>132</v>
      </c>
      <c r="E229" s="42"/>
      <c r="F229" s="227" t="s">
        <v>583</v>
      </c>
      <c r="G229" s="42"/>
      <c r="H229" s="42"/>
      <c r="I229" s="223"/>
      <c r="J229" s="42"/>
      <c r="K229" s="42"/>
      <c r="L229" s="46"/>
      <c r="M229" s="224"/>
      <c r="N229" s="225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132</v>
      </c>
      <c r="AU229" s="19" t="s">
        <v>80</v>
      </c>
    </row>
    <row r="230" s="13" customFormat="1">
      <c r="A230" s="13"/>
      <c r="B230" s="228"/>
      <c r="C230" s="229"/>
      <c r="D230" s="221" t="s">
        <v>134</v>
      </c>
      <c r="E230" s="230" t="s">
        <v>19</v>
      </c>
      <c r="F230" s="231" t="s">
        <v>496</v>
      </c>
      <c r="G230" s="229"/>
      <c r="H230" s="232">
        <v>197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134</v>
      </c>
      <c r="AU230" s="238" t="s">
        <v>80</v>
      </c>
      <c r="AV230" s="13" t="s">
        <v>80</v>
      </c>
      <c r="AW230" s="13" t="s">
        <v>31</v>
      </c>
      <c r="AX230" s="13" t="s">
        <v>78</v>
      </c>
      <c r="AY230" s="238" t="s">
        <v>122</v>
      </c>
    </row>
    <row r="231" s="2" customFormat="1" ht="16.5" customHeight="1">
      <c r="A231" s="40"/>
      <c r="B231" s="41"/>
      <c r="C231" s="207" t="s">
        <v>584</v>
      </c>
      <c r="D231" s="207" t="s">
        <v>124</v>
      </c>
      <c r="E231" s="208" t="s">
        <v>585</v>
      </c>
      <c r="F231" s="209" t="s">
        <v>586</v>
      </c>
      <c r="G231" s="210" t="s">
        <v>296</v>
      </c>
      <c r="H231" s="211">
        <v>1</v>
      </c>
      <c r="I231" s="212"/>
      <c r="J231" s="213">
        <f>ROUND(I231*H231,2)</f>
        <v>0</v>
      </c>
      <c r="K231" s="214"/>
      <c r="L231" s="46"/>
      <c r="M231" s="215" t="s">
        <v>19</v>
      </c>
      <c r="N231" s="216" t="s">
        <v>41</v>
      </c>
      <c r="O231" s="86"/>
      <c r="P231" s="217">
        <f>O231*H231</f>
        <v>0</v>
      </c>
      <c r="Q231" s="217">
        <v>2.0000000000000002E-05</v>
      </c>
      <c r="R231" s="217">
        <f>Q231*H231</f>
        <v>2.0000000000000002E-05</v>
      </c>
      <c r="S231" s="217">
        <v>0</v>
      </c>
      <c r="T231" s="21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9" t="s">
        <v>128</v>
      </c>
      <c r="AT231" s="219" t="s">
        <v>124</v>
      </c>
      <c r="AU231" s="219" t="s">
        <v>80</v>
      </c>
      <c r="AY231" s="19" t="s">
        <v>122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9" t="s">
        <v>78</v>
      </c>
      <c r="BK231" s="220">
        <f>ROUND(I231*H231,2)</f>
        <v>0</v>
      </c>
      <c r="BL231" s="19" t="s">
        <v>128</v>
      </c>
      <c r="BM231" s="219" t="s">
        <v>587</v>
      </c>
    </row>
    <row r="232" s="2" customFormat="1">
      <c r="A232" s="40"/>
      <c r="B232" s="41"/>
      <c r="C232" s="42"/>
      <c r="D232" s="221" t="s">
        <v>130</v>
      </c>
      <c r="E232" s="42"/>
      <c r="F232" s="222" t="s">
        <v>588</v>
      </c>
      <c r="G232" s="42"/>
      <c r="H232" s="42"/>
      <c r="I232" s="223"/>
      <c r="J232" s="42"/>
      <c r="K232" s="42"/>
      <c r="L232" s="46"/>
      <c r="M232" s="224"/>
      <c r="N232" s="22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130</v>
      </c>
      <c r="AU232" s="19" t="s">
        <v>80</v>
      </c>
    </row>
    <row r="233" s="2" customFormat="1">
      <c r="A233" s="40"/>
      <c r="B233" s="41"/>
      <c r="C233" s="42"/>
      <c r="D233" s="226" t="s">
        <v>132</v>
      </c>
      <c r="E233" s="42"/>
      <c r="F233" s="227" t="s">
        <v>589</v>
      </c>
      <c r="G233" s="42"/>
      <c r="H233" s="42"/>
      <c r="I233" s="223"/>
      <c r="J233" s="42"/>
      <c r="K233" s="42"/>
      <c r="L233" s="46"/>
      <c r="M233" s="224"/>
      <c r="N233" s="22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132</v>
      </c>
      <c r="AU233" s="19" t="s">
        <v>80</v>
      </c>
    </row>
    <row r="234" s="13" customFormat="1">
      <c r="A234" s="13"/>
      <c r="B234" s="228"/>
      <c r="C234" s="229"/>
      <c r="D234" s="221" t="s">
        <v>134</v>
      </c>
      <c r="E234" s="230" t="s">
        <v>19</v>
      </c>
      <c r="F234" s="231" t="s">
        <v>590</v>
      </c>
      <c r="G234" s="229"/>
      <c r="H234" s="232">
        <v>1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134</v>
      </c>
      <c r="AU234" s="238" t="s">
        <v>80</v>
      </c>
      <c r="AV234" s="13" t="s">
        <v>80</v>
      </c>
      <c r="AW234" s="13" t="s">
        <v>31</v>
      </c>
      <c r="AX234" s="13" t="s">
        <v>78</v>
      </c>
      <c r="AY234" s="238" t="s">
        <v>122</v>
      </c>
    </row>
    <row r="235" s="2" customFormat="1" ht="16.5" customHeight="1">
      <c r="A235" s="40"/>
      <c r="B235" s="41"/>
      <c r="C235" s="250" t="s">
        <v>591</v>
      </c>
      <c r="D235" s="250" t="s">
        <v>203</v>
      </c>
      <c r="E235" s="251" t="s">
        <v>592</v>
      </c>
      <c r="F235" s="252" t="s">
        <v>593</v>
      </c>
      <c r="G235" s="253" t="s">
        <v>296</v>
      </c>
      <c r="H235" s="254">
        <v>1</v>
      </c>
      <c r="I235" s="255"/>
      <c r="J235" s="256">
        <f>ROUND(I235*H235,2)</f>
        <v>0</v>
      </c>
      <c r="K235" s="257"/>
      <c r="L235" s="258"/>
      <c r="M235" s="259" t="s">
        <v>19</v>
      </c>
      <c r="N235" s="260" t="s">
        <v>41</v>
      </c>
      <c r="O235" s="86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9" t="s">
        <v>183</v>
      </c>
      <c r="AT235" s="219" t="s">
        <v>203</v>
      </c>
      <c r="AU235" s="219" t="s">
        <v>80</v>
      </c>
      <c r="AY235" s="19" t="s">
        <v>122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9" t="s">
        <v>78</v>
      </c>
      <c r="BK235" s="220">
        <f>ROUND(I235*H235,2)</f>
        <v>0</v>
      </c>
      <c r="BL235" s="19" t="s">
        <v>128</v>
      </c>
      <c r="BM235" s="219" t="s">
        <v>594</v>
      </c>
    </row>
    <row r="236" s="2" customFormat="1">
      <c r="A236" s="40"/>
      <c r="B236" s="41"/>
      <c r="C236" s="42"/>
      <c r="D236" s="221" t="s">
        <v>130</v>
      </c>
      <c r="E236" s="42"/>
      <c r="F236" s="222" t="s">
        <v>595</v>
      </c>
      <c r="G236" s="42"/>
      <c r="H236" s="42"/>
      <c r="I236" s="223"/>
      <c r="J236" s="42"/>
      <c r="K236" s="42"/>
      <c r="L236" s="46"/>
      <c r="M236" s="224"/>
      <c r="N236" s="225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130</v>
      </c>
      <c r="AU236" s="19" t="s">
        <v>80</v>
      </c>
    </row>
    <row r="237" s="2" customFormat="1" ht="21.75" customHeight="1">
      <c r="A237" s="40"/>
      <c r="B237" s="41"/>
      <c r="C237" s="207" t="s">
        <v>596</v>
      </c>
      <c r="D237" s="207" t="s">
        <v>124</v>
      </c>
      <c r="E237" s="208" t="s">
        <v>597</v>
      </c>
      <c r="F237" s="209" t="s">
        <v>598</v>
      </c>
      <c r="G237" s="210" t="s">
        <v>296</v>
      </c>
      <c r="H237" s="211">
        <v>2</v>
      </c>
      <c r="I237" s="212"/>
      <c r="J237" s="213">
        <f>ROUND(I237*H237,2)</f>
        <v>0</v>
      </c>
      <c r="K237" s="214"/>
      <c r="L237" s="46"/>
      <c r="M237" s="215" t="s">
        <v>19</v>
      </c>
      <c r="N237" s="216" t="s">
        <v>41</v>
      </c>
      <c r="O237" s="86"/>
      <c r="P237" s="217">
        <f>O237*H237</f>
        <v>0</v>
      </c>
      <c r="Q237" s="217">
        <v>0.0012700000000000001</v>
      </c>
      <c r="R237" s="217">
        <f>Q237*H237</f>
        <v>0.0025400000000000002</v>
      </c>
      <c r="S237" s="217">
        <v>0</v>
      </c>
      <c r="T237" s="21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128</v>
      </c>
      <c r="AT237" s="219" t="s">
        <v>124</v>
      </c>
      <c r="AU237" s="219" t="s">
        <v>80</v>
      </c>
      <c r="AY237" s="19" t="s">
        <v>122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78</v>
      </c>
      <c r="BK237" s="220">
        <f>ROUND(I237*H237,2)</f>
        <v>0</v>
      </c>
      <c r="BL237" s="19" t="s">
        <v>128</v>
      </c>
      <c r="BM237" s="219" t="s">
        <v>599</v>
      </c>
    </row>
    <row r="238" s="2" customFormat="1">
      <c r="A238" s="40"/>
      <c r="B238" s="41"/>
      <c r="C238" s="42"/>
      <c r="D238" s="221" t="s">
        <v>130</v>
      </c>
      <c r="E238" s="42"/>
      <c r="F238" s="222" t="s">
        <v>600</v>
      </c>
      <c r="G238" s="42"/>
      <c r="H238" s="42"/>
      <c r="I238" s="223"/>
      <c r="J238" s="42"/>
      <c r="K238" s="42"/>
      <c r="L238" s="46"/>
      <c r="M238" s="224"/>
      <c r="N238" s="22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130</v>
      </c>
      <c r="AU238" s="19" t="s">
        <v>80</v>
      </c>
    </row>
    <row r="239" s="2" customFormat="1">
      <c r="A239" s="40"/>
      <c r="B239" s="41"/>
      <c r="C239" s="42"/>
      <c r="D239" s="226" t="s">
        <v>132</v>
      </c>
      <c r="E239" s="42"/>
      <c r="F239" s="227" t="s">
        <v>601</v>
      </c>
      <c r="G239" s="42"/>
      <c r="H239" s="42"/>
      <c r="I239" s="223"/>
      <c r="J239" s="42"/>
      <c r="K239" s="42"/>
      <c r="L239" s="46"/>
      <c r="M239" s="224"/>
      <c r="N239" s="225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132</v>
      </c>
      <c r="AU239" s="19" t="s">
        <v>80</v>
      </c>
    </row>
    <row r="240" s="13" customFormat="1">
      <c r="A240" s="13"/>
      <c r="B240" s="228"/>
      <c r="C240" s="229"/>
      <c r="D240" s="221" t="s">
        <v>134</v>
      </c>
      <c r="E240" s="230" t="s">
        <v>19</v>
      </c>
      <c r="F240" s="231" t="s">
        <v>557</v>
      </c>
      <c r="G240" s="229"/>
      <c r="H240" s="232">
        <v>1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134</v>
      </c>
      <c r="AU240" s="238" t="s">
        <v>80</v>
      </c>
      <c r="AV240" s="13" t="s">
        <v>80</v>
      </c>
      <c r="AW240" s="13" t="s">
        <v>31</v>
      </c>
      <c r="AX240" s="13" t="s">
        <v>70</v>
      </c>
      <c r="AY240" s="238" t="s">
        <v>122</v>
      </c>
    </row>
    <row r="241" s="13" customFormat="1">
      <c r="A241" s="13"/>
      <c r="B241" s="228"/>
      <c r="C241" s="229"/>
      <c r="D241" s="221" t="s">
        <v>134</v>
      </c>
      <c r="E241" s="230" t="s">
        <v>19</v>
      </c>
      <c r="F241" s="231" t="s">
        <v>602</v>
      </c>
      <c r="G241" s="229"/>
      <c r="H241" s="232">
        <v>1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134</v>
      </c>
      <c r="AU241" s="238" t="s">
        <v>80</v>
      </c>
      <c r="AV241" s="13" t="s">
        <v>80</v>
      </c>
      <c r="AW241" s="13" t="s">
        <v>31</v>
      </c>
      <c r="AX241" s="13" t="s">
        <v>70</v>
      </c>
      <c r="AY241" s="238" t="s">
        <v>122</v>
      </c>
    </row>
    <row r="242" s="14" customFormat="1">
      <c r="A242" s="14"/>
      <c r="B242" s="239"/>
      <c r="C242" s="240"/>
      <c r="D242" s="221" t="s">
        <v>134</v>
      </c>
      <c r="E242" s="241" t="s">
        <v>19</v>
      </c>
      <c r="F242" s="242" t="s">
        <v>137</v>
      </c>
      <c r="G242" s="240"/>
      <c r="H242" s="243">
        <v>2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9" t="s">
        <v>134</v>
      </c>
      <c r="AU242" s="249" t="s">
        <v>80</v>
      </c>
      <c r="AV242" s="14" t="s">
        <v>128</v>
      </c>
      <c r="AW242" s="14" t="s">
        <v>31</v>
      </c>
      <c r="AX242" s="14" t="s">
        <v>78</v>
      </c>
      <c r="AY242" s="249" t="s">
        <v>122</v>
      </c>
    </row>
    <row r="243" s="2" customFormat="1" ht="16.5" customHeight="1">
      <c r="A243" s="40"/>
      <c r="B243" s="41"/>
      <c r="C243" s="250" t="s">
        <v>603</v>
      </c>
      <c r="D243" s="250" t="s">
        <v>203</v>
      </c>
      <c r="E243" s="251" t="s">
        <v>604</v>
      </c>
      <c r="F243" s="252" t="s">
        <v>605</v>
      </c>
      <c r="G243" s="253" t="s">
        <v>296</v>
      </c>
      <c r="H243" s="254">
        <v>2</v>
      </c>
      <c r="I243" s="255"/>
      <c r="J243" s="256">
        <f>ROUND(I243*H243,2)</f>
        <v>0</v>
      </c>
      <c r="K243" s="257"/>
      <c r="L243" s="258"/>
      <c r="M243" s="259" t="s">
        <v>19</v>
      </c>
      <c r="N243" s="260" t="s">
        <v>41</v>
      </c>
      <c r="O243" s="86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183</v>
      </c>
      <c r="AT243" s="219" t="s">
        <v>203</v>
      </c>
      <c r="AU243" s="219" t="s">
        <v>80</v>
      </c>
      <c r="AY243" s="19" t="s">
        <v>122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78</v>
      </c>
      <c r="BK243" s="220">
        <f>ROUND(I243*H243,2)</f>
        <v>0</v>
      </c>
      <c r="BL243" s="19" t="s">
        <v>128</v>
      </c>
      <c r="BM243" s="219" t="s">
        <v>606</v>
      </c>
    </row>
    <row r="244" s="2" customFormat="1">
      <c r="A244" s="40"/>
      <c r="B244" s="41"/>
      <c r="C244" s="42"/>
      <c r="D244" s="221" t="s">
        <v>130</v>
      </c>
      <c r="E244" s="42"/>
      <c r="F244" s="222" t="s">
        <v>605</v>
      </c>
      <c r="G244" s="42"/>
      <c r="H244" s="42"/>
      <c r="I244" s="223"/>
      <c r="J244" s="42"/>
      <c r="K244" s="42"/>
      <c r="L244" s="46"/>
      <c r="M244" s="224"/>
      <c r="N244" s="225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130</v>
      </c>
      <c r="AU244" s="19" t="s">
        <v>80</v>
      </c>
    </row>
    <row r="245" s="2" customFormat="1" ht="16.5" customHeight="1">
      <c r="A245" s="40"/>
      <c r="B245" s="41"/>
      <c r="C245" s="207" t="s">
        <v>607</v>
      </c>
      <c r="D245" s="207" t="s">
        <v>124</v>
      </c>
      <c r="E245" s="208" t="s">
        <v>608</v>
      </c>
      <c r="F245" s="209" t="s">
        <v>609</v>
      </c>
      <c r="G245" s="210" t="s">
        <v>296</v>
      </c>
      <c r="H245" s="211">
        <v>1</v>
      </c>
      <c r="I245" s="212"/>
      <c r="J245" s="213">
        <f>ROUND(I245*H245,2)</f>
        <v>0</v>
      </c>
      <c r="K245" s="214"/>
      <c r="L245" s="46"/>
      <c r="M245" s="215" t="s">
        <v>19</v>
      </c>
      <c r="N245" s="216" t="s">
        <v>41</v>
      </c>
      <c r="O245" s="86"/>
      <c r="P245" s="217">
        <f>O245*H245</f>
        <v>0</v>
      </c>
      <c r="Q245" s="217">
        <v>0.00050000000000000001</v>
      </c>
      <c r="R245" s="217">
        <f>Q245*H245</f>
        <v>0.00050000000000000001</v>
      </c>
      <c r="S245" s="217">
        <v>0</v>
      </c>
      <c r="T245" s="21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9" t="s">
        <v>128</v>
      </c>
      <c r="AT245" s="219" t="s">
        <v>124</v>
      </c>
      <c r="AU245" s="219" t="s">
        <v>80</v>
      </c>
      <c r="AY245" s="19" t="s">
        <v>122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9" t="s">
        <v>78</v>
      </c>
      <c r="BK245" s="220">
        <f>ROUND(I245*H245,2)</f>
        <v>0</v>
      </c>
      <c r="BL245" s="19" t="s">
        <v>128</v>
      </c>
      <c r="BM245" s="219" t="s">
        <v>610</v>
      </c>
    </row>
    <row r="246" s="2" customFormat="1">
      <c r="A246" s="40"/>
      <c r="B246" s="41"/>
      <c r="C246" s="42"/>
      <c r="D246" s="221" t="s">
        <v>130</v>
      </c>
      <c r="E246" s="42"/>
      <c r="F246" s="222" t="s">
        <v>611</v>
      </c>
      <c r="G246" s="42"/>
      <c r="H246" s="42"/>
      <c r="I246" s="223"/>
      <c r="J246" s="42"/>
      <c r="K246" s="42"/>
      <c r="L246" s="46"/>
      <c r="M246" s="224"/>
      <c r="N246" s="225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130</v>
      </c>
      <c r="AU246" s="19" t="s">
        <v>80</v>
      </c>
    </row>
    <row r="247" s="2" customFormat="1">
      <c r="A247" s="40"/>
      <c r="B247" s="41"/>
      <c r="C247" s="42"/>
      <c r="D247" s="226" t="s">
        <v>132</v>
      </c>
      <c r="E247" s="42"/>
      <c r="F247" s="227" t="s">
        <v>612</v>
      </c>
      <c r="G247" s="42"/>
      <c r="H247" s="42"/>
      <c r="I247" s="223"/>
      <c r="J247" s="42"/>
      <c r="K247" s="42"/>
      <c r="L247" s="46"/>
      <c r="M247" s="224"/>
      <c r="N247" s="225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132</v>
      </c>
      <c r="AU247" s="19" t="s">
        <v>80</v>
      </c>
    </row>
    <row r="248" s="13" customFormat="1">
      <c r="A248" s="13"/>
      <c r="B248" s="228"/>
      <c r="C248" s="229"/>
      <c r="D248" s="221" t="s">
        <v>134</v>
      </c>
      <c r="E248" s="230" t="s">
        <v>19</v>
      </c>
      <c r="F248" s="231" t="s">
        <v>590</v>
      </c>
      <c r="G248" s="229"/>
      <c r="H248" s="232">
        <v>1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134</v>
      </c>
      <c r="AU248" s="238" t="s">
        <v>80</v>
      </c>
      <c r="AV248" s="13" t="s">
        <v>80</v>
      </c>
      <c r="AW248" s="13" t="s">
        <v>31</v>
      </c>
      <c r="AX248" s="13" t="s">
        <v>78</v>
      </c>
      <c r="AY248" s="238" t="s">
        <v>122</v>
      </c>
    </row>
    <row r="249" s="2" customFormat="1" ht="16.5" customHeight="1">
      <c r="A249" s="40"/>
      <c r="B249" s="41"/>
      <c r="C249" s="207" t="s">
        <v>613</v>
      </c>
      <c r="D249" s="207" t="s">
        <v>124</v>
      </c>
      <c r="E249" s="208" t="s">
        <v>614</v>
      </c>
      <c r="F249" s="209" t="s">
        <v>615</v>
      </c>
      <c r="G249" s="210" t="s">
        <v>296</v>
      </c>
      <c r="H249" s="211">
        <v>1</v>
      </c>
      <c r="I249" s="212"/>
      <c r="J249" s="213">
        <f>ROUND(I249*H249,2)</f>
        <v>0</v>
      </c>
      <c r="K249" s="214"/>
      <c r="L249" s="46"/>
      <c r="M249" s="215" t="s">
        <v>19</v>
      </c>
      <c r="N249" s="216" t="s">
        <v>41</v>
      </c>
      <c r="O249" s="86"/>
      <c r="P249" s="217">
        <f>O249*H249</f>
        <v>0</v>
      </c>
      <c r="Q249" s="217">
        <v>0.00080000000000000004</v>
      </c>
      <c r="R249" s="217">
        <f>Q249*H249</f>
        <v>0.00080000000000000004</v>
      </c>
      <c r="S249" s="217">
        <v>0</v>
      </c>
      <c r="T249" s="218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9" t="s">
        <v>128</v>
      </c>
      <c r="AT249" s="219" t="s">
        <v>124</v>
      </c>
      <c r="AU249" s="219" t="s">
        <v>80</v>
      </c>
      <c r="AY249" s="19" t="s">
        <v>122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9" t="s">
        <v>78</v>
      </c>
      <c r="BK249" s="220">
        <f>ROUND(I249*H249,2)</f>
        <v>0</v>
      </c>
      <c r="BL249" s="19" t="s">
        <v>128</v>
      </c>
      <c r="BM249" s="219" t="s">
        <v>616</v>
      </c>
    </row>
    <row r="250" s="2" customFormat="1">
      <c r="A250" s="40"/>
      <c r="B250" s="41"/>
      <c r="C250" s="42"/>
      <c r="D250" s="221" t="s">
        <v>130</v>
      </c>
      <c r="E250" s="42"/>
      <c r="F250" s="222" t="s">
        <v>617</v>
      </c>
      <c r="G250" s="42"/>
      <c r="H250" s="42"/>
      <c r="I250" s="223"/>
      <c r="J250" s="42"/>
      <c r="K250" s="42"/>
      <c r="L250" s="46"/>
      <c r="M250" s="224"/>
      <c r="N250" s="225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130</v>
      </c>
      <c r="AU250" s="19" t="s">
        <v>80</v>
      </c>
    </row>
    <row r="251" s="2" customFormat="1">
      <c r="A251" s="40"/>
      <c r="B251" s="41"/>
      <c r="C251" s="42"/>
      <c r="D251" s="226" t="s">
        <v>132</v>
      </c>
      <c r="E251" s="42"/>
      <c r="F251" s="227" t="s">
        <v>618</v>
      </c>
      <c r="G251" s="42"/>
      <c r="H251" s="42"/>
      <c r="I251" s="223"/>
      <c r="J251" s="42"/>
      <c r="K251" s="42"/>
      <c r="L251" s="46"/>
      <c r="M251" s="224"/>
      <c r="N251" s="225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132</v>
      </c>
      <c r="AU251" s="19" t="s">
        <v>80</v>
      </c>
    </row>
    <row r="252" s="13" customFormat="1">
      <c r="A252" s="13"/>
      <c r="B252" s="228"/>
      <c r="C252" s="229"/>
      <c r="D252" s="221" t="s">
        <v>134</v>
      </c>
      <c r="E252" s="230" t="s">
        <v>19</v>
      </c>
      <c r="F252" s="231" t="s">
        <v>557</v>
      </c>
      <c r="G252" s="229"/>
      <c r="H252" s="232">
        <v>1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134</v>
      </c>
      <c r="AU252" s="238" t="s">
        <v>80</v>
      </c>
      <c r="AV252" s="13" t="s">
        <v>80</v>
      </c>
      <c r="AW252" s="13" t="s">
        <v>31</v>
      </c>
      <c r="AX252" s="13" t="s">
        <v>78</v>
      </c>
      <c r="AY252" s="238" t="s">
        <v>122</v>
      </c>
    </row>
    <row r="253" s="2" customFormat="1" ht="16.5" customHeight="1">
      <c r="A253" s="40"/>
      <c r="B253" s="41"/>
      <c r="C253" s="207" t="s">
        <v>619</v>
      </c>
      <c r="D253" s="207" t="s">
        <v>124</v>
      </c>
      <c r="E253" s="208" t="s">
        <v>620</v>
      </c>
      <c r="F253" s="209" t="s">
        <v>621</v>
      </c>
      <c r="G253" s="210" t="s">
        <v>296</v>
      </c>
      <c r="H253" s="211">
        <v>1</v>
      </c>
      <c r="I253" s="212"/>
      <c r="J253" s="213">
        <f>ROUND(I253*H253,2)</f>
        <v>0</v>
      </c>
      <c r="K253" s="214"/>
      <c r="L253" s="46"/>
      <c r="M253" s="215" t="s">
        <v>19</v>
      </c>
      <c r="N253" s="216" t="s">
        <v>41</v>
      </c>
      <c r="O253" s="86"/>
      <c r="P253" s="217">
        <f>O253*H253</f>
        <v>0</v>
      </c>
      <c r="Q253" s="217">
        <v>0.00069999999999999999</v>
      </c>
      <c r="R253" s="217">
        <f>Q253*H253</f>
        <v>0.00069999999999999999</v>
      </c>
      <c r="S253" s="217">
        <v>0</v>
      </c>
      <c r="T253" s="218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9" t="s">
        <v>128</v>
      </c>
      <c r="AT253" s="219" t="s">
        <v>124</v>
      </c>
      <c r="AU253" s="219" t="s">
        <v>80</v>
      </c>
      <c r="AY253" s="19" t="s">
        <v>122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9" t="s">
        <v>78</v>
      </c>
      <c r="BK253" s="220">
        <f>ROUND(I253*H253,2)</f>
        <v>0</v>
      </c>
      <c r="BL253" s="19" t="s">
        <v>128</v>
      </c>
      <c r="BM253" s="219" t="s">
        <v>622</v>
      </c>
    </row>
    <row r="254" s="2" customFormat="1">
      <c r="A254" s="40"/>
      <c r="B254" s="41"/>
      <c r="C254" s="42"/>
      <c r="D254" s="221" t="s">
        <v>130</v>
      </c>
      <c r="E254" s="42"/>
      <c r="F254" s="222" t="s">
        <v>621</v>
      </c>
      <c r="G254" s="42"/>
      <c r="H254" s="42"/>
      <c r="I254" s="223"/>
      <c r="J254" s="42"/>
      <c r="K254" s="42"/>
      <c r="L254" s="46"/>
      <c r="M254" s="224"/>
      <c r="N254" s="225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130</v>
      </c>
      <c r="AU254" s="19" t="s">
        <v>80</v>
      </c>
    </row>
    <row r="255" s="2" customFormat="1">
      <c r="A255" s="40"/>
      <c r="B255" s="41"/>
      <c r="C255" s="42"/>
      <c r="D255" s="226" t="s">
        <v>132</v>
      </c>
      <c r="E255" s="42"/>
      <c r="F255" s="227" t="s">
        <v>623</v>
      </c>
      <c r="G255" s="42"/>
      <c r="H255" s="42"/>
      <c r="I255" s="223"/>
      <c r="J255" s="42"/>
      <c r="K255" s="42"/>
      <c r="L255" s="46"/>
      <c r="M255" s="224"/>
      <c r="N255" s="22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132</v>
      </c>
      <c r="AU255" s="19" t="s">
        <v>80</v>
      </c>
    </row>
    <row r="256" s="13" customFormat="1">
      <c r="A256" s="13"/>
      <c r="B256" s="228"/>
      <c r="C256" s="229"/>
      <c r="D256" s="221" t="s">
        <v>134</v>
      </c>
      <c r="E256" s="230" t="s">
        <v>19</v>
      </c>
      <c r="F256" s="231" t="s">
        <v>590</v>
      </c>
      <c r="G256" s="229"/>
      <c r="H256" s="232">
        <v>1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134</v>
      </c>
      <c r="AU256" s="238" t="s">
        <v>80</v>
      </c>
      <c r="AV256" s="13" t="s">
        <v>80</v>
      </c>
      <c r="AW256" s="13" t="s">
        <v>31</v>
      </c>
      <c r="AX256" s="13" t="s">
        <v>78</v>
      </c>
      <c r="AY256" s="238" t="s">
        <v>122</v>
      </c>
    </row>
    <row r="257" s="2" customFormat="1" ht="33" customHeight="1">
      <c r="A257" s="40"/>
      <c r="B257" s="41"/>
      <c r="C257" s="207" t="s">
        <v>624</v>
      </c>
      <c r="D257" s="207" t="s">
        <v>124</v>
      </c>
      <c r="E257" s="208" t="s">
        <v>625</v>
      </c>
      <c r="F257" s="209" t="s">
        <v>626</v>
      </c>
      <c r="G257" s="210" t="s">
        <v>296</v>
      </c>
      <c r="H257" s="211">
        <v>1</v>
      </c>
      <c r="I257" s="212"/>
      <c r="J257" s="213">
        <f>ROUND(I257*H257,2)</f>
        <v>0</v>
      </c>
      <c r="K257" s="214"/>
      <c r="L257" s="46"/>
      <c r="M257" s="215" t="s">
        <v>19</v>
      </c>
      <c r="N257" s="216" t="s">
        <v>41</v>
      </c>
      <c r="O257" s="86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9" t="s">
        <v>128</v>
      </c>
      <c r="AT257" s="219" t="s">
        <v>124</v>
      </c>
      <c r="AU257" s="219" t="s">
        <v>80</v>
      </c>
      <c r="AY257" s="19" t="s">
        <v>122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78</v>
      </c>
      <c r="BK257" s="220">
        <f>ROUND(I257*H257,2)</f>
        <v>0</v>
      </c>
      <c r="BL257" s="19" t="s">
        <v>128</v>
      </c>
      <c r="BM257" s="219" t="s">
        <v>627</v>
      </c>
    </row>
    <row r="258" s="2" customFormat="1">
      <c r="A258" s="40"/>
      <c r="B258" s="41"/>
      <c r="C258" s="42"/>
      <c r="D258" s="221" t="s">
        <v>130</v>
      </c>
      <c r="E258" s="42"/>
      <c r="F258" s="222" t="s">
        <v>626</v>
      </c>
      <c r="G258" s="42"/>
      <c r="H258" s="42"/>
      <c r="I258" s="223"/>
      <c r="J258" s="42"/>
      <c r="K258" s="42"/>
      <c r="L258" s="46"/>
      <c r="M258" s="224"/>
      <c r="N258" s="225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130</v>
      </c>
      <c r="AU258" s="19" t="s">
        <v>80</v>
      </c>
    </row>
    <row r="259" s="2" customFormat="1">
      <c r="A259" s="40"/>
      <c r="B259" s="41"/>
      <c r="C259" s="42"/>
      <c r="D259" s="226" t="s">
        <v>132</v>
      </c>
      <c r="E259" s="42"/>
      <c r="F259" s="227" t="s">
        <v>628</v>
      </c>
      <c r="G259" s="42"/>
      <c r="H259" s="42"/>
      <c r="I259" s="223"/>
      <c r="J259" s="42"/>
      <c r="K259" s="42"/>
      <c r="L259" s="46"/>
      <c r="M259" s="224"/>
      <c r="N259" s="22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132</v>
      </c>
      <c r="AU259" s="19" t="s">
        <v>80</v>
      </c>
    </row>
    <row r="260" s="13" customFormat="1">
      <c r="A260" s="13"/>
      <c r="B260" s="228"/>
      <c r="C260" s="229"/>
      <c r="D260" s="221" t="s">
        <v>134</v>
      </c>
      <c r="E260" s="230" t="s">
        <v>19</v>
      </c>
      <c r="F260" s="231" t="s">
        <v>590</v>
      </c>
      <c r="G260" s="229"/>
      <c r="H260" s="232">
        <v>1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134</v>
      </c>
      <c r="AU260" s="238" t="s">
        <v>80</v>
      </c>
      <c r="AV260" s="13" t="s">
        <v>80</v>
      </c>
      <c r="AW260" s="13" t="s">
        <v>31</v>
      </c>
      <c r="AX260" s="13" t="s">
        <v>78</v>
      </c>
      <c r="AY260" s="238" t="s">
        <v>122</v>
      </c>
    </row>
    <row r="261" s="2" customFormat="1" ht="16.5" customHeight="1">
      <c r="A261" s="40"/>
      <c r="B261" s="41"/>
      <c r="C261" s="250" t="s">
        <v>629</v>
      </c>
      <c r="D261" s="250" t="s">
        <v>203</v>
      </c>
      <c r="E261" s="251" t="s">
        <v>630</v>
      </c>
      <c r="F261" s="252" t="s">
        <v>631</v>
      </c>
      <c r="G261" s="253" t="s">
        <v>296</v>
      </c>
      <c r="H261" s="254">
        <v>1</v>
      </c>
      <c r="I261" s="255"/>
      <c r="J261" s="256">
        <f>ROUND(I261*H261,2)</f>
        <v>0</v>
      </c>
      <c r="K261" s="257"/>
      <c r="L261" s="258"/>
      <c r="M261" s="259" t="s">
        <v>19</v>
      </c>
      <c r="N261" s="260" t="s">
        <v>41</v>
      </c>
      <c r="O261" s="86"/>
      <c r="P261" s="217">
        <f>O261*H261</f>
        <v>0</v>
      </c>
      <c r="Q261" s="217">
        <v>0.0020300000000000001</v>
      </c>
      <c r="R261" s="217">
        <f>Q261*H261</f>
        <v>0.0020300000000000001</v>
      </c>
      <c r="S261" s="217">
        <v>0</v>
      </c>
      <c r="T261" s="21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9" t="s">
        <v>183</v>
      </c>
      <c r="AT261" s="219" t="s">
        <v>203</v>
      </c>
      <c r="AU261" s="219" t="s">
        <v>80</v>
      </c>
      <c r="AY261" s="19" t="s">
        <v>122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9" t="s">
        <v>78</v>
      </c>
      <c r="BK261" s="220">
        <f>ROUND(I261*H261,2)</f>
        <v>0</v>
      </c>
      <c r="BL261" s="19" t="s">
        <v>128</v>
      </c>
      <c r="BM261" s="219" t="s">
        <v>632</v>
      </c>
    </row>
    <row r="262" s="2" customFormat="1">
      <c r="A262" s="40"/>
      <c r="B262" s="41"/>
      <c r="C262" s="42"/>
      <c r="D262" s="221" t="s">
        <v>130</v>
      </c>
      <c r="E262" s="42"/>
      <c r="F262" s="222" t="s">
        <v>633</v>
      </c>
      <c r="G262" s="42"/>
      <c r="H262" s="42"/>
      <c r="I262" s="223"/>
      <c r="J262" s="42"/>
      <c r="K262" s="42"/>
      <c r="L262" s="46"/>
      <c r="M262" s="224"/>
      <c r="N262" s="225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130</v>
      </c>
      <c r="AU262" s="19" t="s">
        <v>80</v>
      </c>
    </row>
    <row r="263" s="2" customFormat="1" ht="16.5" customHeight="1">
      <c r="A263" s="40"/>
      <c r="B263" s="41"/>
      <c r="C263" s="207" t="s">
        <v>634</v>
      </c>
      <c r="D263" s="207" t="s">
        <v>124</v>
      </c>
      <c r="E263" s="208" t="s">
        <v>635</v>
      </c>
      <c r="F263" s="209" t="s">
        <v>636</v>
      </c>
      <c r="G263" s="210" t="s">
        <v>296</v>
      </c>
      <c r="H263" s="211">
        <v>1</v>
      </c>
      <c r="I263" s="212"/>
      <c r="J263" s="213">
        <f>ROUND(I263*H263,2)</f>
        <v>0</v>
      </c>
      <c r="K263" s="214"/>
      <c r="L263" s="46"/>
      <c r="M263" s="215" t="s">
        <v>19</v>
      </c>
      <c r="N263" s="216" t="s">
        <v>41</v>
      </c>
      <c r="O263" s="86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9" t="s">
        <v>128</v>
      </c>
      <c r="AT263" s="219" t="s">
        <v>124</v>
      </c>
      <c r="AU263" s="219" t="s">
        <v>80</v>
      </c>
      <c r="AY263" s="19" t="s">
        <v>122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9" t="s">
        <v>78</v>
      </c>
      <c r="BK263" s="220">
        <f>ROUND(I263*H263,2)</f>
        <v>0</v>
      </c>
      <c r="BL263" s="19" t="s">
        <v>128</v>
      </c>
      <c r="BM263" s="219" t="s">
        <v>637</v>
      </c>
    </row>
    <row r="264" s="2" customFormat="1">
      <c r="A264" s="40"/>
      <c r="B264" s="41"/>
      <c r="C264" s="42"/>
      <c r="D264" s="221" t="s">
        <v>130</v>
      </c>
      <c r="E264" s="42"/>
      <c r="F264" s="222" t="s">
        <v>636</v>
      </c>
      <c r="G264" s="42"/>
      <c r="H264" s="42"/>
      <c r="I264" s="223"/>
      <c r="J264" s="42"/>
      <c r="K264" s="42"/>
      <c r="L264" s="46"/>
      <c r="M264" s="224"/>
      <c r="N264" s="225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130</v>
      </c>
      <c r="AU264" s="19" t="s">
        <v>80</v>
      </c>
    </row>
    <row r="265" s="2" customFormat="1">
      <c r="A265" s="40"/>
      <c r="B265" s="41"/>
      <c r="C265" s="42"/>
      <c r="D265" s="226" t="s">
        <v>132</v>
      </c>
      <c r="E265" s="42"/>
      <c r="F265" s="227" t="s">
        <v>638</v>
      </c>
      <c r="G265" s="42"/>
      <c r="H265" s="42"/>
      <c r="I265" s="223"/>
      <c r="J265" s="42"/>
      <c r="K265" s="42"/>
      <c r="L265" s="46"/>
      <c r="M265" s="224"/>
      <c r="N265" s="22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132</v>
      </c>
      <c r="AU265" s="19" t="s">
        <v>80</v>
      </c>
    </row>
    <row r="266" s="13" customFormat="1">
      <c r="A266" s="13"/>
      <c r="B266" s="228"/>
      <c r="C266" s="229"/>
      <c r="D266" s="221" t="s">
        <v>134</v>
      </c>
      <c r="E266" s="230" t="s">
        <v>19</v>
      </c>
      <c r="F266" s="231" t="s">
        <v>590</v>
      </c>
      <c r="G266" s="229"/>
      <c r="H266" s="232">
        <v>1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8" t="s">
        <v>134</v>
      </c>
      <c r="AU266" s="238" t="s">
        <v>80</v>
      </c>
      <c r="AV266" s="13" t="s">
        <v>80</v>
      </c>
      <c r="AW266" s="13" t="s">
        <v>31</v>
      </c>
      <c r="AX266" s="13" t="s">
        <v>78</v>
      </c>
      <c r="AY266" s="238" t="s">
        <v>122</v>
      </c>
    </row>
    <row r="267" s="2" customFormat="1" ht="24.15" customHeight="1">
      <c r="A267" s="40"/>
      <c r="B267" s="41"/>
      <c r="C267" s="250" t="s">
        <v>639</v>
      </c>
      <c r="D267" s="250" t="s">
        <v>203</v>
      </c>
      <c r="E267" s="251" t="s">
        <v>640</v>
      </c>
      <c r="F267" s="252" t="s">
        <v>641</v>
      </c>
      <c r="G267" s="253" t="s">
        <v>296</v>
      </c>
      <c r="H267" s="254">
        <v>1</v>
      </c>
      <c r="I267" s="255"/>
      <c r="J267" s="256">
        <f>ROUND(I267*H267,2)</f>
        <v>0</v>
      </c>
      <c r="K267" s="257"/>
      <c r="L267" s="258"/>
      <c r="M267" s="259" t="s">
        <v>19</v>
      </c>
      <c r="N267" s="260" t="s">
        <v>41</v>
      </c>
      <c r="O267" s="86"/>
      <c r="P267" s="217">
        <f>O267*H267</f>
        <v>0</v>
      </c>
      <c r="Q267" s="217">
        <v>0.00031</v>
      </c>
      <c r="R267" s="217">
        <f>Q267*H267</f>
        <v>0.00031</v>
      </c>
      <c r="S267" s="217">
        <v>0</v>
      </c>
      <c r="T267" s="218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9" t="s">
        <v>183</v>
      </c>
      <c r="AT267" s="219" t="s">
        <v>203</v>
      </c>
      <c r="AU267" s="219" t="s">
        <v>80</v>
      </c>
      <c r="AY267" s="19" t="s">
        <v>122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9" t="s">
        <v>78</v>
      </c>
      <c r="BK267" s="220">
        <f>ROUND(I267*H267,2)</f>
        <v>0</v>
      </c>
      <c r="BL267" s="19" t="s">
        <v>128</v>
      </c>
      <c r="BM267" s="219" t="s">
        <v>642</v>
      </c>
    </row>
    <row r="268" s="2" customFormat="1">
      <c r="A268" s="40"/>
      <c r="B268" s="41"/>
      <c r="C268" s="42"/>
      <c r="D268" s="221" t="s">
        <v>130</v>
      </c>
      <c r="E268" s="42"/>
      <c r="F268" s="222" t="s">
        <v>641</v>
      </c>
      <c r="G268" s="42"/>
      <c r="H268" s="42"/>
      <c r="I268" s="223"/>
      <c r="J268" s="42"/>
      <c r="K268" s="42"/>
      <c r="L268" s="46"/>
      <c r="M268" s="224"/>
      <c r="N268" s="225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130</v>
      </c>
      <c r="AU268" s="19" t="s">
        <v>80</v>
      </c>
    </row>
    <row r="269" s="2" customFormat="1" ht="16.5" customHeight="1">
      <c r="A269" s="40"/>
      <c r="B269" s="41"/>
      <c r="C269" s="207" t="s">
        <v>643</v>
      </c>
      <c r="D269" s="207" t="s">
        <v>124</v>
      </c>
      <c r="E269" s="208" t="s">
        <v>644</v>
      </c>
      <c r="F269" s="209" t="s">
        <v>645</v>
      </c>
      <c r="G269" s="210" t="s">
        <v>296</v>
      </c>
      <c r="H269" s="211">
        <v>1</v>
      </c>
      <c r="I269" s="212"/>
      <c r="J269" s="213">
        <f>ROUND(I269*H269,2)</f>
        <v>0</v>
      </c>
      <c r="K269" s="214"/>
      <c r="L269" s="46"/>
      <c r="M269" s="215" t="s">
        <v>19</v>
      </c>
      <c r="N269" s="216" t="s">
        <v>41</v>
      </c>
      <c r="O269" s="86"/>
      <c r="P269" s="217">
        <f>O269*H269</f>
        <v>0</v>
      </c>
      <c r="Q269" s="217">
        <v>0.00035</v>
      </c>
      <c r="R269" s="217">
        <f>Q269*H269</f>
        <v>0.00035</v>
      </c>
      <c r="S269" s="217">
        <v>0</v>
      </c>
      <c r="T269" s="218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9" t="s">
        <v>128</v>
      </c>
      <c r="AT269" s="219" t="s">
        <v>124</v>
      </c>
      <c r="AU269" s="219" t="s">
        <v>80</v>
      </c>
      <c r="AY269" s="19" t="s">
        <v>122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9" t="s">
        <v>78</v>
      </c>
      <c r="BK269" s="220">
        <f>ROUND(I269*H269,2)</f>
        <v>0</v>
      </c>
      <c r="BL269" s="19" t="s">
        <v>128</v>
      </c>
      <c r="BM269" s="219" t="s">
        <v>646</v>
      </c>
    </row>
    <row r="270" s="2" customFormat="1">
      <c r="A270" s="40"/>
      <c r="B270" s="41"/>
      <c r="C270" s="42"/>
      <c r="D270" s="221" t="s">
        <v>130</v>
      </c>
      <c r="E270" s="42"/>
      <c r="F270" s="222" t="s">
        <v>647</v>
      </c>
      <c r="G270" s="42"/>
      <c r="H270" s="42"/>
      <c r="I270" s="223"/>
      <c r="J270" s="42"/>
      <c r="K270" s="42"/>
      <c r="L270" s="46"/>
      <c r="M270" s="224"/>
      <c r="N270" s="225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130</v>
      </c>
      <c r="AU270" s="19" t="s">
        <v>80</v>
      </c>
    </row>
    <row r="271" s="2" customFormat="1">
      <c r="A271" s="40"/>
      <c r="B271" s="41"/>
      <c r="C271" s="42"/>
      <c r="D271" s="226" t="s">
        <v>132</v>
      </c>
      <c r="E271" s="42"/>
      <c r="F271" s="227" t="s">
        <v>648</v>
      </c>
      <c r="G271" s="42"/>
      <c r="H271" s="42"/>
      <c r="I271" s="223"/>
      <c r="J271" s="42"/>
      <c r="K271" s="42"/>
      <c r="L271" s="46"/>
      <c r="M271" s="224"/>
      <c r="N271" s="225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132</v>
      </c>
      <c r="AU271" s="19" t="s">
        <v>80</v>
      </c>
    </row>
    <row r="272" s="2" customFormat="1" ht="24.15" customHeight="1">
      <c r="A272" s="40"/>
      <c r="B272" s="41"/>
      <c r="C272" s="207" t="s">
        <v>649</v>
      </c>
      <c r="D272" s="207" t="s">
        <v>124</v>
      </c>
      <c r="E272" s="208" t="s">
        <v>650</v>
      </c>
      <c r="F272" s="209" t="s">
        <v>651</v>
      </c>
      <c r="G272" s="210" t="s">
        <v>278</v>
      </c>
      <c r="H272" s="211">
        <v>504</v>
      </c>
      <c r="I272" s="212"/>
      <c r="J272" s="213">
        <f>ROUND(I272*H272,2)</f>
        <v>0</v>
      </c>
      <c r="K272" s="214"/>
      <c r="L272" s="46"/>
      <c r="M272" s="215" t="s">
        <v>19</v>
      </c>
      <c r="N272" s="216" t="s">
        <v>41</v>
      </c>
      <c r="O272" s="86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9" t="s">
        <v>128</v>
      </c>
      <c r="AT272" s="219" t="s">
        <v>124</v>
      </c>
      <c r="AU272" s="219" t="s">
        <v>80</v>
      </c>
      <c r="AY272" s="19" t="s">
        <v>122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9" t="s">
        <v>78</v>
      </c>
      <c r="BK272" s="220">
        <f>ROUND(I272*H272,2)</f>
        <v>0</v>
      </c>
      <c r="BL272" s="19" t="s">
        <v>128</v>
      </c>
      <c r="BM272" s="219" t="s">
        <v>652</v>
      </c>
    </row>
    <row r="273" s="2" customFormat="1">
      <c r="A273" s="40"/>
      <c r="B273" s="41"/>
      <c r="C273" s="42"/>
      <c r="D273" s="221" t="s">
        <v>130</v>
      </c>
      <c r="E273" s="42"/>
      <c r="F273" s="222" t="s">
        <v>653</v>
      </c>
      <c r="G273" s="42"/>
      <c r="H273" s="42"/>
      <c r="I273" s="223"/>
      <c r="J273" s="42"/>
      <c r="K273" s="42"/>
      <c r="L273" s="46"/>
      <c r="M273" s="224"/>
      <c r="N273" s="22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130</v>
      </c>
      <c r="AU273" s="19" t="s">
        <v>80</v>
      </c>
    </row>
    <row r="274" s="2" customFormat="1">
      <c r="A274" s="40"/>
      <c r="B274" s="41"/>
      <c r="C274" s="42"/>
      <c r="D274" s="226" t="s">
        <v>132</v>
      </c>
      <c r="E274" s="42"/>
      <c r="F274" s="227" t="s">
        <v>654</v>
      </c>
      <c r="G274" s="42"/>
      <c r="H274" s="42"/>
      <c r="I274" s="223"/>
      <c r="J274" s="42"/>
      <c r="K274" s="42"/>
      <c r="L274" s="46"/>
      <c r="M274" s="224"/>
      <c r="N274" s="225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132</v>
      </c>
      <c r="AU274" s="19" t="s">
        <v>80</v>
      </c>
    </row>
    <row r="275" s="2" customFormat="1" ht="24.15" customHeight="1">
      <c r="A275" s="40"/>
      <c r="B275" s="41"/>
      <c r="C275" s="207" t="s">
        <v>655</v>
      </c>
      <c r="D275" s="207" t="s">
        <v>124</v>
      </c>
      <c r="E275" s="208" t="s">
        <v>656</v>
      </c>
      <c r="F275" s="209" t="s">
        <v>657</v>
      </c>
      <c r="G275" s="210" t="s">
        <v>287</v>
      </c>
      <c r="H275" s="211">
        <v>1</v>
      </c>
      <c r="I275" s="212"/>
      <c r="J275" s="213">
        <f>ROUND(I275*H275,2)</f>
        <v>0</v>
      </c>
      <c r="K275" s="214"/>
      <c r="L275" s="46"/>
      <c r="M275" s="215" t="s">
        <v>19</v>
      </c>
      <c r="N275" s="216" t="s">
        <v>41</v>
      </c>
      <c r="O275" s="86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9" t="s">
        <v>128</v>
      </c>
      <c r="AT275" s="219" t="s">
        <v>124</v>
      </c>
      <c r="AU275" s="219" t="s">
        <v>80</v>
      </c>
      <c r="AY275" s="19" t="s">
        <v>122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9" t="s">
        <v>78</v>
      </c>
      <c r="BK275" s="220">
        <f>ROUND(I275*H275,2)</f>
        <v>0</v>
      </c>
      <c r="BL275" s="19" t="s">
        <v>128</v>
      </c>
      <c r="BM275" s="219" t="s">
        <v>658</v>
      </c>
    </row>
    <row r="276" s="2" customFormat="1">
      <c r="A276" s="40"/>
      <c r="B276" s="41"/>
      <c r="C276" s="42"/>
      <c r="D276" s="221" t="s">
        <v>130</v>
      </c>
      <c r="E276" s="42"/>
      <c r="F276" s="222" t="s">
        <v>657</v>
      </c>
      <c r="G276" s="42"/>
      <c r="H276" s="42"/>
      <c r="I276" s="223"/>
      <c r="J276" s="42"/>
      <c r="K276" s="42"/>
      <c r="L276" s="46"/>
      <c r="M276" s="224"/>
      <c r="N276" s="225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130</v>
      </c>
      <c r="AU276" s="19" t="s">
        <v>80</v>
      </c>
    </row>
    <row r="277" s="2" customFormat="1">
      <c r="A277" s="40"/>
      <c r="B277" s="41"/>
      <c r="C277" s="42"/>
      <c r="D277" s="226" t="s">
        <v>132</v>
      </c>
      <c r="E277" s="42"/>
      <c r="F277" s="227" t="s">
        <v>659</v>
      </c>
      <c r="G277" s="42"/>
      <c r="H277" s="42"/>
      <c r="I277" s="223"/>
      <c r="J277" s="42"/>
      <c r="K277" s="42"/>
      <c r="L277" s="46"/>
      <c r="M277" s="224"/>
      <c r="N277" s="225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132</v>
      </c>
      <c r="AU277" s="19" t="s">
        <v>80</v>
      </c>
    </row>
    <row r="278" s="2" customFormat="1" ht="16.5" customHeight="1">
      <c r="A278" s="40"/>
      <c r="B278" s="41"/>
      <c r="C278" s="250" t="s">
        <v>660</v>
      </c>
      <c r="D278" s="250" t="s">
        <v>203</v>
      </c>
      <c r="E278" s="251" t="s">
        <v>661</v>
      </c>
      <c r="F278" s="252" t="s">
        <v>662</v>
      </c>
      <c r="G278" s="253" t="s">
        <v>663</v>
      </c>
      <c r="H278" s="254">
        <v>1</v>
      </c>
      <c r="I278" s="255"/>
      <c r="J278" s="256">
        <f>ROUND(I278*H278,2)</f>
        <v>0</v>
      </c>
      <c r="K278" s="257"/>
      <c r="L278" s="258"/>
      <c r="M278" s="259" t="s">
        <v>19</v>
      </c>
      <c r="N278" s="260" t="s">
        <v>41</v>
      </c>
      <c r="O278" s="86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9" t="s">
        <v>183</v>
      </c>
      <c r="AT278" s="219" t="s">
        <v>203</v>
      </c>
      <c r="AU278" s="219" t="s">
        <v>80</v>
      </c>
      <c r="AY278" s="19" t="s">
        <v>122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9" t="s">
        <v>78</v>
      </c>
      <c r="BK278" s="220">
        <f>ROUND(I278*H278,2)</f>
        <v>0</v>
      </c>
      <c r="BL278" s="19" t="s">
        <v>128</v>
      </c>
      <c r="BM278" s="219" t="s">
        <v>664</v>
      </c>
    </row>
    <row r="279" s="2" customFormat="1">
      <c r="A279" s="40"/>
      <c r="B279" s="41"/>
      <c r="C279" s="42"/>
      <c r="D279" s="221" t="s">
        <v>130</v>
      </c>
      <c r="E279" s="42"/>
      <c r="F279" s="222" t="s">
        <v>662</v>
      </c>
      <c r="G279" s="42"/>
      <c r="H279" s="42"/>
      <c r="I279" s="223"/>
      <c r="J279" s="42"/>
      <c r="K279" s="42"/>
      <c r="L279" s="46"/>
      <c r="M279" s="224"/>
      <c r="N279" s="225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130</v>
      </c>
      <c r="AU279" s="19" t="s">
        <v>80</v>
      </c>
    </row>
    <row r="280" s="12" customFormat="1" ht="22.8" customHeight="1">
      <c r="A280" s="12"/>
      <c r="B280" s="191"/>
      <c r="C280" s="192"/>
      <c r="D280" s="193" t="s">
        <v>69</v>
      </c>
      <c r="E280" s="205" t="s">
        <v>305</v>
      </c>
      <c r="F280" s="205" t="s">
        <v>306</v>
      </c>
      <c r="G280" s="192"/>
      <c r="H280" s="192"/>
      <c r="I280" s="195"/>
      <c r="J280" s="206">
        <f>BK280</f>
        <v>0</v>
      </c>
      <c r="K280" s="192"/>
      <c r="L280" s="197"/>
      <c r="M280" s="198"/>
      <c r="N280" s="199"/>
      <c r="O280" s="199"/>
      <c r="P280" s="200">
        <f>SUM(P281:P283)</f>
        <v>0</v>
      </c>
      <c r="Q280" s="199"/>
      <c r="R280" s="200">
        <f>SUM(R281:R283)</f>
        <v>0</v>
      </c>
      <c r="S280" s="199"/>
      <c r="T280" s="201">
        <f>SUM(T281:T283)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2" t="s">
        <v>78</v>
      </c>
      <c r="AT280" s="203" t="s">
        <v>69</v>
      </c>
      <c r="AU280" s="203" t="s">
        <v>78</v>
      </c>
      <c r="AY280" s="202" t="s">
        <v>122</v>
      </c>
      <c r="BK280" s="204">
        <f>SUM(BK281:BK283)</f>
        <v>0</v>
      </c>
    </row>
    <row r="281" s="2" customFormat="1" ht="16.5" customHeight="1">
      <c r="A281" s="40"/>
      <c r="B281" s="41"/>
      <c r="C281" s="207" t="s">
        <v>665</v>
      </c>
      <c r="D281" s="207" t="s">
        <v>124</v>
      </c>
      <c r="E281" s="208" t="s">
        <v>666</v>
      </c>
      <c r="F281" s="209" t="s">
        <v>667</v>
      </c>
      <c r="G281" s="210" t="s">
        <v>178</v>
      </c>
      <c r="H281" s="211">
        <v>147.64500000000001</v>
      </c>
      <c r="I281" s="212"/>
      <c r="J281" s="213">
        <f>ROUND(I281*H281,2)</f>
        <v>0</v>
      </c>
      <c r="K281" s="214"/>
      <c r="L281" s="46"/>
      <c r="M281" s="215" t="s">
        <v>19</v>
      </c>
      <c r="N281" s="216" t="s">
        <v>41</v>
      </c>
      <c r="O281" s="86"/>
      <c r="P281" s="217">
        <f>O281*H281</f>
        <v>0</v>
      </c>
      <c r="Q281" s="217">
        <v>0</v>
      </c>
      <c r="R281" s="217">
        <f>Q281*H281</f>
        <v>0</v>
      </c>
      <c r="S281" s="217">
        <v>0</v>
      </c>
      <c r="T281" s="218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9" t="s">
        <v>128</v>
      </c>
      <c r="AT281" s="219" t="s">
        <v>124</v>
      </c>
      <c r="AU281" s="219" t="s">
        <v>80</v>
      </c>
      <c r="AY281" s="19" t="s">
        <v>122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9" t="s">
        <v>78</v>
      </c>
      <c r="BK281" s="220">
        <f>ROUND(I281*H281,2)</f>
        <v>0</v>
      </c>
      <c r="BL281" s="19" t="s">
        <v>128</v>
      </c>
      <c r="BM281" s="219" t="s">
        <v>668</v>
      </c>
    </row>
    <row r="282" s="2" customFormat="1">
      <c r="A282" s="40"/>
      <c r="B282" s="41"/>
      <c r="C282" s="42"/>
      <c r="D282" s="221" t="s">
        <v>130</v>
      </c>
      <c r="E282" s="42"/>
      <c r="F282" s="222" t="s">
        <v>669</v>
      </c>
      <c r="G282" s="42"/>
      <c r="H282" s="42"/>
      <c r="I282" s="223"/>
      <c r="J282" s="42"/>
      <c r="K282" s="42"/>
      <c r="L282" s="46"/>
      <c r="M282" s="224"/>
      <c r="N282" s="22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130</v>
      </c>
      <c r="AU282" s="19" t="s">
        <v>80</v>
      </c>
    </row>
    <row r="283" s="2" customFormat="1">
      <c r="A283" s="40"/>
      <c r="B283" s="41"/>
      <c r="C283" s="42"/>
      <c r="D283" s="226" t="s">
        <v>132</v>
      </c>
      <c r="E283" s="42"/>
      <c r="F283" s="227" t="s">
        <v>670</v>
      </c>
      <c r="G283" s="42"/>
      <c r="H283" s="42"/>
      <c r="I283" s="223"/>
      <c r="J283" s="42"/>
      <c r="K283" s="42"/>
      <c r="L283" s="46"/>
      <c r="M283" s="224"/>
      <c r="N283" s="225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132</v>
      </c>
      <c r="AU283" s="19" t="s">
        <v>80</v>
      </c>
    </row>
    <row r="284" s="12" customFormat="1" ht="25.92" customHeight="1">
      <c r="A284" s="12"/>
      <c r="B284" s="191"/>
      <c r="C284" s="192"/>
      <c r="D284" s="193" t="s">
        <v>69</v>
      </c>
      <c r="E284" s="194" t="s">
        <v>671</v>
      </c>
      <c r="F284" s="194" t="s">
        <v>672</v>
      </c>
      <c r="G284" s="192"/>
      <c r="H284" s="192"/>
      <c r="I284" s="195"/>
      <c r="J284" s="196">
        <f>BK284</f>
        <v>0</v>
      </c>
      <c r="K284" s="192"/>
      <c r="L284" s="197"/>
      <c r="M284" s="198"/>
      <c r="N284" s="199"/>
      <c r="O284" s="199"/>
      <c r="P284" s="200">
        <f>P285+P321+P343</f>
        <v>0</v>
      </c>
      <c r="Q284" s="199"/>
      <c r="R284" s="200">
        <f>R285+R321+R343</f>
        <v>0.10921</v>
      </c>
      <c r="S284" s="199"/>
      <c r="T284" s="201">
        <f>T285+T321+T343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2" t="s">
        <v>80</v>
      </c>
      <c r="AT284" s="203" t="s">
        <v>69</v>
      </c>
      <c r="AU284" s="203" t="s">
        <v>70</v>
      </c>
      <c r="AY284" s="202" t="s">
        <v>122</v>
      </c>
      <c r="BK284" s="204">
        <f>BK285+BK321+BK343</f>
        <v>0</v>
      </c>
    </row>
    <row r="285" s="12" customFormat="1" ht="22.8" customHeight="1">
      <c r="A285" s="12"/>
      <c r="B285" s="191"/>
      <c r="C285" s="192"/>
      <c r="D285" s="193" t="s">
        <v>69</v>
      </c>
      <c r="E285" s="205" t="s">
        <v>673</v>
      </c>
      <c r="F285" s="205" t="s">
        <v>674</v>
      </c>
      <c r="G285" s="192"/>
      <c r="H285" s="192"/>
      <c r="I285" s="195"/>
      <c r="J285" s="206">
        <f>BK285</f>
        <v>0</v>
      </c>
      <c r="K285" s="192"/>
      <c r="L285" s="197"/>
      <c r="M285" s="198"/>
      <c r="N285" s="199"/>
      <c r="O285" s="199"/>
      <c r="P285" s="200">
        <f>SUM(P286:P320)</f>
        <v>0</v>
      </c>
      <c r="Q285" s="199"/>
      <c r="R285" s="200">
        <f>SUM(R286:R320)</f>
        <v>0.00010000000000000001</v>
      </c>
      <c r="S285" s="199"/>
      <c r="T285" s="201">
        <f>SUM(T286:T320)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2" t="s">
        <v>80</v>
      </c>
      <c r="AT285" s="203" t="s">
        <v>69</v>
      </c>
      <c r="AU285" s="203" t="s">
        <v>78</v>
      </c>
      <c r="AY285" s="202" t="s">
        <v>122</v>
      </c>
      <c r="BK285" s="204">
        <f>SUM(BK286:BK320)</f>
        <v>0</v>
      </c>
    </row>
    <row r="286" s="2" customFormat="1" ht="21.75" customHeight="1">
      <c r="A286" s="40"/>
      <c r="B286" s="41"/>
      <c r="C286" s="207" t="s">
        <v>675</v>
      </c>
      <c r="D286" s="207" t="s">
        <v>124</v>
      </c>
      <c r="E286" s="208" t="s">
        <v>676</v>
      </c>
      <c r="F286" s="209" t="s">
        <v>677</v>
      </c>
      <c r="G286" s="210" t="s">
        <v>663</v>
      </c>
      <c r="H286" s="211">
        <v>1</v>
      </c>
      <c r="I286" s="212"/>
      <c r="J286" s="213">
        <f>ROUND(I286*H286,2)</f>
        <v>0</v>
      </c>
      <c r="K286" s="214"/>
      <c r="L286" s="46"/>
      <c r="M286" s="215" t="s">
        <v>19</v>
      </c>
      <c r="N286" s="216" t="s">
        <v>41</v>
      </c>
      <c r="O286" s="86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9" t="s">
        <v>236</v>
      </c>
      <c r="AT286" s="219" t="s">
        <v>124</v>
      </c>
      <c r="AU286" s="219" t="s">
        <v>80</v>
      </c>
      <c r="AY286" s="19" t="s">
        <v>122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9" t="s">
        <v>78</v>
      </c>
      <c r="BK286" s="220">
        <f>ROUND(I286*H286,2)</f>
        <v>0</v>
      </c>
      <c r="BL286" s="19" t="s">
        <v>236</v>
      </c>
      <c r="BM286" s="219" t="s">
        <v>678</v>
      </c>
    </row>
    <row r="287" s="2" customFormat="1">
      <c r="A287" s="40"/>
      <c r="B287" s="41"/>
      <c r="C287" s="42"/>
      <c r="D287" s="221" t="s">
        <v>130</v>
      </c>
      <c r="E287" s="42"/>
      <c r="F287" s="222" t="s">
        <v>679</v>
      </c>
      <c r="G287" s="42"/>
      <c r="H287" s="42"/>
      <c r="I287" s="223"/>
      <c r="J287" s="42"/>
      <c r="K287" s="42"/>
      <c r="L287" s="46"/>
      <c r="M287" s="224"/>
      <c r="N287" s="225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130</v>
      </c>
      <c r="AU287" s="19" t="s">
        <v>80</v>
      </c>
    </row>
    <row r="288" s="2" customFormat="1" ht="16.5" customHeight="1">
      <c r="A288" s="40"/>
      <c r="B288" s="41"/>
      <c r="C288" s="250" t="s">
        <v>680</v>
      </c>
      <c r="D288" s="250" t="s">
        <v>203</v>
      </c>
      <c r="E288" s="251" t="s">
        <v>681</v>
      </c>
      <c r="F288" s="252" t="s">
        <v>682</v>
      </c>
      <c r="G288" s="253" t="s">
        <v>296</v>
      </c>
      <c r="H288" s="254">
        <v>1</v>
      </c>
      <c r="I288" s="255"/>
      <c r="J288" s="256">
        <f>ROUND(I288*H288,2)</f>
        <v>0</v>
      </c>
      <c r="K288" s="257"/>
      <c r="L288" s="258"/>
      <c r="M288" s="259" t="s">
        <v>19</v>
      </c>
      <c r="N288" s="260" t="s">
        <v>41</v>
      </c>
      <c r="O288" s="86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9" t="s">
        <v>328</v>
      </c>
      <c r="AT288" s="219" t="s">
        <v>203</v>
      </c>
      <c r="AU288" s="219" t="s">
        <v>80</v>
      </c>
      <c r="AY288" s="19" t="s">
        <v>122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9" t="s">
        <v>78</v>
      </c>
      <c r="BK288" s="220">
        <f>ROUND(I288*H288,2)</f>
        <v>0</v>
      </c>
      <c r="BL288" s="19" t="s">
        <v>236</v>
      </c>
      <c r="BM288" s="219" t="s">
        <v>683</v>
      </c>
    </row>
    <row r="289" s="2" customFormat="1">
      <c r="A289" s="40"/>
      <c r="B289" s="41"/>
      <c r="C289" s="42"/>
      <c r="D289" s="221" t="s">
        <v>130</v>
      </c>
      <c r="E289" s="42"/>
      <c r="F289" s="222" t="s">
        <v>684</v>
      </c>
      <c r="G289" s="42"/>
      <c r="H289" s="42"/>
      <c r="I289" s="223"/>
      <c r="J289" s="42"/>
      <c r="K289" s="42"/>
      <c r="L289" s="46"/>
      <c r="M289" s="224"/>
      <c r="N289" s="22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130</v>
      </c>
      <c r="AU289" s="19" t="s">
        <v>80</v>
      </c>
    </row>
    <row r="290" s="13" customFormat="1">
      <c r="A290" s="13"/>
      <c r="B290" s="228"/>
      <c r="C290" s="229"/>
      <c r="D290" s="221" t="s">
        <v>134</v>
      </c>
      <c r="E290" s="230" t="s">
        <v>19</v>
      </c>
      <c r="F290" s="231" t="s">
        <v>557</v>
      </c>
      <c r="G290" s="229"/>
      <c r="H290" s="232">
        <v>1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8" t="s">
        <v>134</v>
      </c>
      <c r="AU290" s="238" t="s">
        <v>80</v>
      </c>
      <c r="AV290" s="13" t="s">
        <v>80</v>
      </c>
      <c r="AW290" s="13" t="s">
        <v>31</v>
      </c>
      <c r="AX290" s="13" t="s">
        <v>78</v>
      </c>
      <c r="AY290" s="238" t="s">
        <v>122</v>
      </c>
    </row>
    <row r="291" s="2" customFormat="1" ht="16.5" customHeight="1">
      <c r="A291" s="40"/>
      <c r="B291" s="41"/>
      <c r="C291" s="250" t="s">
        <v>685</v>
      </c>
      <c r="D291" s="250" t="s">
        <v>203</v>
      </c>
      <c r="E291" s="251" t="s">
        <v>686</v>
      </c>
      <c r="F291" s="252" t="s">
        <v>687</v>
      </c>
      <c r="G291" s="253" t="s">
        <v>296</v>
      </c>
      <c r="H291" s="254">
        <v>1</v>
      </c>
      <c r="I291" s="255"/>
      <c r="J291" s="256">
        <f>ROUND(I291*H291,2)</f>
        <v>0</v>
      </c>
      <c r="K291" s="257"/>
      <c r="L291" s="258"/>
      <c r="M291" s="259" t="s">
        <v>19</v>
      </c>
      <c r="N291" s="260" t="s">
        <v>41</v>
      </c>
      <c r="O291" s="86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9" t="s">
        <v>328</v>
      </c>
      <c r="AT291" s="219" t="s">
        <v>203</v>
      </c>
      <c r="AU291" s="219" t="s">
        <v>80</v>
      </c>
      <c r="AY291" s="19" t="s">
        <v>122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9" t="s">
        <v>78</v>
      </c>
      <c r="BK291" s="220">
        <f>ROUND(I291*H291,2)</f>
        <v>0</v>
      </c>
      <c r="BL291" s="19" t="s">
        <v>236</v>
      </c>
      <c r="BM291" s="219" t="s">
        <v>688</v>
      </c>
    </row>
    <row r="292" s="2" customFormat="1">
      <c r="A292" s="40"/>
      <c r="B292" s="41"/>
      <c r="C292" s="42"/>
      <c r="D292" s="221" t="s">
        <v>130</v>
      </c>
      <c r="E292" s="42"/>
      <c r="F292" s="222" t="s">
        <v>687</v>
      </c>
      <c r="G292" s="42"/>
      <c r="H292" s="42"/>
      <c r="I292" s="223"/>
      <c r="J292" s="42"/>
      <c r="K292" s="42"/>
      <c r="L292" s="46"/>
      <c r="M292" s="224"/>
      <c r="N292" s="225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130</v>
      </c>
      <c r="AU292" s="19" t="s">
        <v>80</v>
      </c>
    </row>
    <row r="293" s="13" customFormat="1">
      <c r="A293" s="13"/>
      <c r="B293" s="228"/>
      <c r="C293" s="229"/>
      <c r="D293" s="221" t="s">
        <v>134</v>
      </c>
      <c r="E293" s="230" t="s">
        <v>19</v>
      </c>
      <c r="F293" s="231" t="s">
        <v>557</v>
      </c>
      <c r="G293" s="229"/>
      <c r="H293" s="232">
        <v>1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8" t="s">
        <v>134</v>
      </c>
      <c r="AU293" s="238" t="s">
        <v>80</v>
      </c>
      <c r="AV293" s="13" t="s">
        <v>80</v>
      </c>
      <c r="AW293" s="13" t="s">
        <v>31</v>
      </c>
      <c r="AX293" s="13" t="s">
        <v>78</v>
      </c>
      <c r="AY293" s="238" t="s">
        <v>122</v>
      </c>
    </row>
    <row r="294" s="2" customFormat="1" ht="24.15" customHeight="1">
      <c r="A294" s="40"/>
      <c r="B294" s="41"/>
      <c r="C294" s="250" t="s">
        <v>689</v>
      </c>
      <c r="D294" s="250" t="s">
        <v>203</v>
      </c>
      <c r="E294" s="251" t="s">
        <v>690</v>
      </c>
      <c r="F294" s="252" t="s">
        <v>691</v>
      </c>
      <c r="G294" s="253" t="s">
        <v>296</v>
      </c>
      <c r="H294" s="254">
        <v>1</v>
      </c>
      <c r="I294" s="255"/>
      <c r="J294" s="256">
        <f>ROUND(I294*H294,2)</f>
        <v>0</v>
      </c>
      <c r="K294" s="257"/>
      <c r="L294" s="258"/>
      <c r="M294" s="259" t="s">
        <v>19</v>
      </c>
      <c r="N294" s="260" t="s">
        <v>41</v>
      </c>
      <c r="O294" s="86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9" t="s">
        <v>328</v>
      </c>
      <c r="AT294" s="219" t="s">
        <v>203</v>
      </c>
      <c r="AU294" s="219" t="s">
        <v>80</v>
      </c>
      <c r="AY294" s="19" t="s">
        <v>122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9" t="s">
        <v>78</v>
      </c>
      <c r="BK294" s="220">
        <f>ROUND(I294*H294,2)</f>
        <v>0</v>
      </c>
      <c r="BL294" s="19" t="s">
        <v>236</v>
      </c>
      <c r="BM294" s="219" t="s">
        <v>692</v>
      </c>
    </row>
    <row r="295" s="2" customFormat="1">
      <c r="A295" s="40"/>
      <c r="B295" s="41"/>
      <c r="C295" s="42"/>
      <c r="D295" s="221" t="s">
        <v>130</v>
      </c>
      <c r="E295" s="42"/>
      <c r="F295" s="222" t="s">
        <v>691</v>
      </c>
      <c r="G295" s="42"/>
      <c r="H295" s="42"/>
      <c r="I295" s="223"/>
      <c r="J295" s="42"/>
      <c r="K295" s="42"/>
      <c r="L295" s="46"/>
      <c r="M295" s="224"/>
      <c r="N295" s="225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130</v>
      </c>
      <c r="AU295" s="19" t="s">
        <v>80</v>
      </c>
    </row>
    <row r="296" s="13" customFormat="1">
      <c r="A296" s="13"/>
      <c r="B296" s="228"/>
      <c r="C296" s="229"/>
      <c r="D296" s="221" t="s">
        <v>134</v>
      </c>
      <c r="E296" s="230" t="s">
        <v>19</v>
      </c>
      <c r="F296" s="231" t="s">
        <v>590</v>
      </c>
      <c r="G296" s="229"/>
      <c r="H296" s="232">
        <v>1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8" t="s">
        <v>134</v>
      </c>
      <c r="AU296" s="238" t="s">
        <v>80</v>
      </c>
      <c r="AV296" s="13" t="s">
        <v>80</v>
      </c>
      <c r="AW296" s="13" t="s">
        <v>31</v>
      </c>
      <c r="AX296" s="13" t="s">
        <v>78</v>
      </c>
      <c r="AY296" s="238" t="s">
        <v>122</v>
      </c>
    </row>
    <row r="297" s="2" customFormat="1" ht="16.5" customHeight="1">
      <c r="A297" s="40"/>
      <c r="B297" s="41"/>
      <c r="C297" s="250" t="s">
        <v>693</v>
      </c>
      <c r="D297" s="250" t="s">
        <v>203</v>
      </c>
      <c r="E297" s="251" t="s">
        <v>694</v>
      </c>
      <c r="F297" s="252" t="s">
        <v>695</v>
      </c>
      <c r="G297" s="253" t="s">
        <v>296</v>
      </c>
      <c r="H297" s="254">
        <v>2</v>
      </c>
      <c r="I297" s="255"/>
      <c r="J297" s="256">
        <f>ROUND(I297*H297,2)</f>
        <v>0</v>
      </c>
      <c r="K297" s="257"/>
      <c r="L297" s="258"/>
      <c r="M297" s="259" t="s">
        <v>19</v>
      </c>
      <c r="N297" s="260" t="s">
        <v>41</v>
      </c>
      <c r="O297" s="86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9" t="s">
        <v>328</v>
      </c>
      <c r="AT297" s="219" t="s">
        <v>203</v>
      </c>
      <c r="AU297" s="219" t="s">
        <v>80</v>
      </c>
      <c r="AY297" s="19" t="s">
        <v>122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9" t="s">
        <v>78</v>
      </c>
      <c r="BK297" s="220">
        <f>ROUND(I297*H297,2)</f>
        <v>0</v>
      </c>
      <c r="BL297" s="19" t="s">
        <v>236</v>
      </c>
      <c r="BM297" s="219" t="s">
        <v>696</v>
      </c>
    </row>
    <row r="298" s="2" customFormat="1">
      <c r="A298" s="40"/>
      <c r="B298" s="41"/>
      <c r="C298" s="42"/>
      <c r="D298" s="221" t="s">
        <v>130</v>
      </c>
      <c r="E298" s="42"/>
      <c r="F298" s="222" t="s">
        <v>695</v>
      </c>
      <c r="G298" s="42"/>
      <c r="H298" s="42"/>
      <c r="I298" s="223"/>
      <c r="J298" s="42"/>
      <c r="K298" s="42"/>
      <c r="L298" s="46"/>
      <c r="M298" s="224"/>
      <c r="N298" s="225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130</v>
      </c>
      <c r="AU298" s="19" t="s">
        <v>80</v>
      </c>
    </row>
    <row r="299" s="13" customFormat="1">
      <c r="A299" s="13"/>
      <c r="B299" s="228"/>
      <c r="C299" s="229"/>
      <c r="D299" s="221" t="s">
        <v>134</v>
      </c>
      <c r="E299" s="230" t="s">
        <v>19</v>
      </c>
      <c r="F299" s="231" t="s">
        <v>697</v>
      </c>
      <c r="G299" s="229"/>
      <c r="H299" s="232">
        <v>2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134</v>
      </c>
      <c r="AU299" s="238" t="s">
        <v>80</v>
      </c>
      <c r="AV299" s="13" t="s">
        <v>80</v>
      </c>
      <c r="AW299" s="13" t="s">
        <v>31</v>
      </c>
      <c r="AX299" s="13" t="s">
        <v>78</v>
      </c>
      <c r="AY299" s="238" t="s">
        <v>122</v>
      </c>
    </row>
    <row r="300" s="2" customFormat="1" ht="21.75" customHeight="1">
      <c r="A300" s="40"/>
      <c r="B300" s="41"/>
      <c r="C300" s="250" t="s">
        <v>698</v>
      </c>
      <c r="D300" s="250" t="s">
        <v>203</v>
      </c>
      <c r="E300" s="251" t="s">
        <v>699</v>
      </c>
      <c r="F300" s="252" t="s">
        <v>700</v>
      </c>
      <c r="G300" s="253" t="s">
        <v>296</v>
      </c>
      <c r="H300" s="254">
        <v>3</v>
      </c>
      <c r="I300" s="255"/>
      <c r="J300" s="256">
        <f>ROUND(I300*H300,2)</f>
        <v>0</v>
      </c>
      <c r="K300" s="257"/>
      <c r="L300" s="258"/>
      <c r="M300" s="259" t="s">
        <v>19</v>
      </c>
      <c r="N300" s="260" t="s">
        <v>41</v>
      </c>
      <c r="O300" s="86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9" t="s">
        <v>328</v>
      </c>
      <c r="AT300" s="219" t="s">
        <v>203</v>
      </c>
      <c r="AU300" s="219" t="s">
        <v>80</v>
      </c>
      <c r="AY300" s="19" t="s">
        <v>122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9" t="s">
        <v>78</v>
      </c>
      <c r="BK300" s="220">
        <f>ROUND(I300*H300,2)</f>
        <v>0</v>
      </c>
      <c r="BL300" s="19" t="s">
        <v>236</v>
      </c>
      <c r="BM300" s="219" t="s">
        <v>701</v>
      </c>
    </row>
    <row r="301" s="2" customFormat="1">
      <c r="A301" s="40"/>
      <c r="B301" s="41"/>
      <c r="C301" s="42"/>
      <c r="D301" s="221" t="s">
        <v>130</v>
      </c>
      <c r="E301" s="42"/>
      <c r="F301" s="222" t="s">
        <v>702</v>
      </c>
      <c r="G301" s="42"/>
      <c r="H301" s="42"/>
      <c r="I301" s="223"/>
      <c r="J301" s="42"/>
      <c r="K301" s="42"/>
      <c r="L301" s="46"/>
      <c r="M301" s="224"/>
      <c r="N301" s="22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130</v>
      </c>
      <c r="AU301" s="19" t="s">
        <v>80</v>
      </c>
    </row>
    <row r="302" s="13" customFormat="1">
      <c r="A302" s="13"/>
      <c r="B302" s="228"/>
      <c r="C302" s="229"/>
      <c r="D302" s="221" t="s">
        <v>134</v>
      </c>
      <c r="E302" s="230" t="s">
        <v>19</v>
      </c>
      <c r="F302" s="231" t="s">
        <v>703</v>
      </c>
      <c r="G302" s="229"/>
      <c r="H302" s="232">
        <v>3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134</v>
      </c>
      <c r="AU302" s="238" t="s">
        <v>80</v>
      </c>
      <c r="AV302" s="13" t="s">
        <v>80</v>
      </c>
      <c r="AW302" s="13" t="s">
        <v>31</v>
      </c>
      <c r="AX302" s="13" t="s">
        <v>78</v>
      </c>
      <c r="AY302" s="238" t="s">
        <v>122</v>
      </c>
    </row>
    <row r="303" s="2" customFormat="1" ht="24.15" customHeight="1">
      <c r="A303" s="40"/>
      <c r="B303" s="41"/>
      <c r="C303" s="207" t="s">
        <v>704</v>
      </c>
      <c r="D303" s="207" t="s">
        <v>124</v>
      </c>
      <c r="E303" s="208" t="s">
        <v>705</v>
      </c>
      <c r="F303" s="209" t="s">
        <v>706</v>
      </c>
      <c r="G303" s="210" t="s">
        <v>296</v>
      </c>
      <c r="H303" s="211">
        <v>4</v>
      </c>
      <c r="I303" s="212"/>
      <c r="J303" s="213">
        <f>ROUND(I303*H303,2)</f>
        <v>0</v>
      </c>
      <c r="K303" s="214"/>
      <c r="L303" s="46"/>
      <c r="M303" s="215" t="s">
        <v>19</v>
      </c>
      <c r="N303" s="216" t="s">
        <v>41</v>
      </c>
      <c r="O303" s="86"/>
      <c r="P303" s="217">
        <f>O303*H303</f>
        <v>0</v>
      </c>
      <c r="Q303" s="217">
        <v>2.0000000000000002E-05</v>
      </c>
      <c r="R303" s="217">
        <f>Q303*H303</f>
        <v>8.0000000000000007E-05</v>
      </c>
      <c r="S303" s="217">
        <v>0</v>
      </c>
      <c r="T303" s="218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9" t="s">
        <v>236</v>
      </c>
      <c r="AT303" s="219" t="s">
        <v>124</v>
      </c>
      <c r="AU303" s="219" t="s">
        <v>80</v>
      </c>
      <c r="AY303" s="19" t="s">
        <v>122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9" t="s">
        <v>78</v>
      </c>
      <c r="BK303" s="220">
        <f>ROUND(I303*H303,2)</f>
        <v>0</v>
      </c>
      <c r="BL303" s="19" t="s">
        <v>236</v>
      </c>
      <c r="BM303" s="219" t="s">
        <v>707</v>
      </c>
    </row>
    <row r="304" s="2" customFormat="1">
      <c r="A304" s="40"/>
      <c r="B304" s="41"/>
      <c r="C304" s="42"/>
      <c r="D304" s="221" t="s">
        <v>130</v>
      </c>
      <c r="E304" s="42"/>
      <c r="F304" s="222" t="s">
        <v>708</v>
      </c>
      <c r="G304" s="42"/>
      <c r="H304" s="42"/>
      <c r="I304" s="223"/>
      <c r="J304" s="42"/>
      <c r="K304" s="42"/>
      <c r="L304" s="46"/>
      <c r="M304" s="224"/>
      <c r="N304" s="225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130</v>
      </c>
      <c r="AU304" s="19" t="s">
        <v>80</v>
      </c>
    </row>
    <row r="305" s="2" customFormat="1">
      <c r="A305" s="40"/>
      <c r="B305" s="41"/>
      <c r="C305" s="42"/>
      <c r="D305" s="226" t="s">
        <v>132</v>
      </c>
      <c r="E305" s="42"/>
      <c r="F305" s="227" t="s">
        <v>709</v>
      </c>
      <c r="G305" s="42"/>
      <c r="H305" s="42"/>
      <c r="I305" s="223"/>
      <c r="J305" s="42"/>
      <c r="K305" s="42"/>
      <c r="L305" s="46"/>
      <c r="M305" s="224"/>
      <c r="N305" s="225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132</v>
      </c>
      <c r="AU305" s="19" t="s">
        <v>80</v>
      </c>
    </row>
    <row r="306" s="13" customFormat="1">
      <c r="A306" s="13"/>
      <c r="B306" s="228"/>
      <c r="C306" s="229"/>
      <c r="D306" s="221" t="s">
        <v>134</v>
      </c>
      <c r="E306" s="230" t="s">
        <v>19</v>
      </c>
      <c r="F306" s="231" t="s">
        <v>697</v>
      </c>
      <c r="G306" s="229"/>
      <c r="H306" s="232">
        <v>2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8" t="s">
        <v>134</v>
      </c>
      <c r="AU306" s="238" t="s">
        <v>80</v>
      </c>
      <c r="AV306" s="13" t="s">
        <v>80</v>
      </c>
      <c r="AW306" s="13" t="s">
        <v>31</v>
      </c>
      <c r="AX306" s="13" t="s">
        <v>70</v>
      </c>
      <c r="AY306" s="238" t="s">
        <v>122</v>
      </c>
    </row>
    <row r="307" s="13" customFormat="1">
      <c r="A307" s="13"/>
      <c r="B307" s="228"/>
      <c r="C307" s="229"/>
      <c r="D307" s="221" t="s">
        <v>134</v>
      </c>
      <c r="E307" s="230" t="s">
        <v>19</v>
      </c>
      <c r="F307" s="231" t="s">
        <v>710</v>
      </c>
      <c r="G307" s="229"/>
      <c r="H307" s="232">
        <v>2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134</v>
      </c>
      <c r="AU307" s="238" t="s">
        <v>80</v>
      </c>
      <c r="AV307" s="13" t="s">
        <v>80</v>
      </c>
      <c r="AW307" s="13" t="s">
        <v>31</v>
      </c>
      <c r="AX307" s="13" t="s">
        <v>70</v>
      </c>
      <c r="AY307" s="238" t="s">
        <v>122</v>
      </c>
    </row>
    <row r="308" s="14" customFormat="1">
      <c r="A308" s="14"/>
      <c r="B308" s="239"/>
      <c r="C308" s="240"/>
      <c r="D308" s="221" t="s">
        <v>134</v>
      </c>
      <c r="E308" s="241" t="s">
        <v>19</v>
      </c>
      <c r="F308" s="242" t="s">
        <v>137</v>
      </c>
      <c r="G308" s="240"/>
      <c r="H308" s="243">
        <v>4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9" t="s">
        <v>134</v>
      </c>
      <c r="AU308" s="249" t="s">
        <v>80</v>
      </c>
      <c r="AV308" s="14" t="s">
        <v>128</v>
      </c>
      <c r="AW308" s="14" t="s">
        <v>31</v>
      </c>
      <c r="AX308" s="14" t="s">
        <v>78</v>
      </c>
      <c r="AY308" s="249" t="s">
        <v>122</v>
      </c>
    </row>
    <row r="309" s="2" customFormat="1" ht="16.5" customHeight="1">
      <c r="A309" s="40"/>
      <c r="B309" s="41"/>
      <c r="C309" s="250" t="s">
        <v>711</v>
      </c>
      <c r="D309" s="250" t="s">
        <v>203</v>
      </c>
      <c r="E309" s="251" t="s">
        <v>712</v>
      </c>
      <c r="F309" s="252" t="s">
        <v>713</v>
      </c>
      <c r="G309" s="253" t="s">
        <v>296</v>
      </c>
      <c r="H309" s="254">
        <v>4</v>
      </c>
      <c r="I309" s="255"/>
      <c r="J309" s="256">
        <f>ROUND(I309*H309,2)</f>
        <v>0</v>
      </c>
      <c r="K309" s="257"/>
      <c r="L309" s="258"/>
      <c r="M309" s="259" t="s">
        <v>19</v>
      </c>
      <c r="N309" s="260" t="s">
        <v>41</v>
      </c>
      <c r="O309" s="86"/>
      <c r="P309" s="217">
        <f>O309*H309</f>
        <v>0</v>
      </c>
      <c r="Q309" s="217">
        <v>0</v>
      </c>
      <c r="R309" s="217">
        <f>Q309*H309</f>
        <v>0</v>
      </c>
      <c r="S309" s="217">
        <v>0</v>
      </c>
      <c r="T309" s="218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9" t="s">
        <v>328</v>
      </c>
      <c r="AT309" s="219" t="s">
        <v>203</v>
      </c>
      <c r="AU309" s="219" t="s">
        <v>80</v>
      </c>
      <c r="AY309" s="19" t="s">
        <v>122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9" t="s">
        <v>78</v>
      </c>
      <c r="BK309" s="220">
        <f>ROUND(I309*H309,2)</f>
        <v>0</v>
      </c>
      <c r="BL309" s="19" t="s">
        <v>236</v>
      </c>
      <c r="BM309" s="219" t="s">
        <v>714</v>
      </c>
    </row>
    <row r="310" s="2" customFormat="1">
      <c r="A310" s="40"/>
      <c r="B310" s="41"/>
      <c r="C310" s="42"/>
      <c r="D310" s="221" t="s">
        <v>130</v>
      </c>
      <c r="E310" s="42"/>
      <c r="F310" s="222" t="s">
        <v>713</v>
      </c>
      <c r="G310" s="42"/>
      <c r="H310" s="42"/>
      <c r="I310" s="223"/>
      <c r="J310" s="42"/>
      <c r="K310" s="42"/>
      <c r="L310" s="46"/>
      <c r="M310" s="224"/>
      <c r="N310" s="225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130</v>
      </c>
      <c r="AU310" s="19" t="s">
        <v>80</v>
      </c>
    </row>
    <row r="311" s="2" customFormat="1">
      <c r="A311" s="40"/>
      <c r="B311" s="41"/>
      <c r="C311" s="42"/>
      <c r="D311" s="221" t="s">
        <v>715</v>
      </c>
      <c r="E311" s="42"/>
      <c r="F311" s="265" t="s">
        <v>716</v>
      </c>
      <c r="G311" s="42"/>
      <c r="H311" s="42"/>
      <c r="I311" s="223"/>
      <c r="J311" s="42"/>
      <c r="K311" s="42"/>
      <c r="L311" s="46"/>
      <c r="M311" s="224"/>
      <c r="N311" s="225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715</v>
      </c>
      <c r="AU311" s="19" t="s">
        <v>80</v>
      </c>
    </row>
    <row r="312" s="2" customFormat="1" ht="24.15" customHeight="1">
      <c r="A312" s="40"/>
      <c r="B312" s="41"/>
      <c r="C312" s="207" t="s">
        <v>717</v>
      </c>
      <c r="D312" s="207" t="s">
        <v>124</v>
      </c>
      <c r="E312" s="208" t="s">
        <v>705</v>
      </c>
      <c r="F312" s="209" t="s">
        <v>706</v>
      </c>
      <c r="G312" s="210" t="s">
        <v>296</v>
      </c>
      <c r="H312" s="211">
        <v>1</v>
      </c>
      <c r="I312" s="212"/>
      <c r="J312" s="213">
        <f>ROUND(I312*H312,2)</f>
        <v>0</v>
      </c>
      <c r="K312" s="214"/>
      <c r="L312" s="46"/>
      <c r="M312" s="215" t="s">
        <v>19</v>
      </c>
      <c r="N312" s="216" t="s">
        <v>41</v>
      </c>
      <c r="O312" s="86"/>
      <c r="P312" s="217">
        <f>O312*H312</f>
        <v>0</v>
      </c>
      <c r="Q312" s="217">
        <v>2.0000000000000002E-05</v>
      </c>
      <c r="R312" s="217">
        <f>Q312*H312</f>
        <v>2.0000000000000002E-05</v>
      </c>
      <c r="S312" s="217">
        <v>0</v>
      </c>
      <c r="T312" s="218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9" t="s">
        <v>236</v>
      </c>
      <c r="AT312" s="219" t="s">
        <v>124</v>
      </c>
      <c r="AU312" s="219" t="s">
        <v>80</v>
      </c>
      <c r="AY312" s="19" t="s">
        <v>122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9" t="s">
        <v>78</v>
      </c>
      <c r="BK312" s="220">
        <f>ROUND(I312*H312,2)</f>
        <v>0</v>
      </c>
      <c r="BL312" s="19" t="s">
        <v>236</v>
      </c>
      <c r="BM312" s="219" t="s">
        <v>718</v>
      </c>
    </row>
    <row r="313" s="2" customFormat="1">
      <c r="A313" s="40"/>
      <c r="B313" s="41"/>
      <c r="C313" s="42"/>
      <c r="D313" s="221" t="s">
        <v>130</v>
      </c>
      <c r="E313" s="42"/>
      <c r="F313" s="222" t="s">
        <v>708</v>
      </c>
      <c r="G313" s="42"/>
      <c r="H313" s="42"/>
      <c r="I313" s="223"/>
      <c r="J313" s="42"/>
      <c r="K313" s="42"/>
      <c r="L313" s="46"/>
      <c r="M313" s="224"/>
      <c r="N313" s="225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130</v>
      </c>
      <c r="AU313" s="19" t="s">
        <v>80</v>
      </c>
    </row>
    <row r="314" s="2" customFormat="1">
      <c r="A314" s="40"/>
      <c r="B314" s="41"/>
      <c r="C314" s="42"/>
      <c r="D314" s="226" t="s">
        <v>132</v>
      </c>
      <c r="E314" s="42"/>
      <c r="F314" s="227" t="s">
        <v>709</v>
      </c>
      <c r="G314" s="42"/>
      <c r="H314" s="42"/>
      <c r="I314" s="223"/>
      <c r="J314" s="42"/>
      <c r="K314" s="42"/>
      <c r="L314" s="46"/>
      <c r="M314" s="224"/>
      <c r="N314" s="225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132</v>
      </c>
      <c r="AU314" s="19" t="s">
        <v>80</v>
      </c>
    </row>
    <row r="315" s="13" customFormat="1">
      <c r="A315" s="13"/>
      <c r="B315" s="228"/>
      <c r="C315" s="229"/>
      <c r="D315" s="221" t="s">
        <v>134</v>
      </c>
      <c r="E315" s="230" t="s">
        <v>19</v>
      </c>
      <c r="F315" s="231" t="s">
        <v>590</v>
      </c>
      <c r="G315" s="229"/>
      <c r="H315" s="232">
        <v>1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8" t="s">
        <v>134</v>
      </c>
      <c r="AU315" s="238" t="s">
        <v>80</v>
      </c>
      <c r="AV315" s="13" t="s">
        <v>80</v>
      </c>
      <c r="AW315" s="13" t="s">
        <v>31</v>
      </c>
      <c r="AX315" s="13" t="s">
        <v>78</v>
      </c>
      <c r="AY315" s="238" t="s">
        <v>122</v>
      </c>
    </row>
    <row r="316" s="2" customFormat="1" ht="16.5" customHeight="1">
      <c r="A316" s="40"/>
      <c r="B316" s="41"/>
      <c r="C316" s="250" t="s">
        <v>719</v>
      </c>
      <c r="D316" s="250" t="s">
        <v>203</v>
      </c>
      <c r="E316" s="251" t="s">
        <v>720</v>
      </c>
      <c r="F316" s="252" t="s">
        <v>721</v>
      </c>
      <c r="G316" s="253" t="s">
        <v>296</v>
      </c>
      <c r="H316" s="254">
        <v>1</v>
      </c>
      <c r="I316" s="255"/>
      <c r="J316" s="256">
        <f>ROUND(I316*H316,2)</f>
        <v>0</v>
      </c>
      <c r="K316" s="257"/>
      <c r="L316" s="258"/>
      <c r="M316" s="259" t="s">
        <v>19</v>
      </c>
      <c r="N316" s="260" t="s">
        <v>41</v>
      </c>
      <c r="O316" s="86"/>
      <c r="P316" s="217">
        <f>O316*H316</f>
        <v>0</v>
      </c>
      <c r="Q316" s="217">
        <v>0</v>
      </c>
      <c r="R316" s="217">
        <f>Q316*H316</f>
        <v>0</v>
      </c>
      <c r="S316" s="217">
        <v>0</v>
      </c>
      <c r="T316" s="218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9" t="s">
        <v>328</v>
      </c>
      <c r="AT316" s="219" t="s">
        <v>203</v>
      </c>
      <c r="AU316" s="219" t="s">
        <v>80</v>
      </c>
      <c r="AY316" s="19" t="s">
        <v>122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9" t="s">
        <v>78</v>
      </c>
      <c r="BK316" s="220">
        <f>ROUND(I316*H316,2)</f>
        <v>0</v>
      </c>
      <c r="BL316" s="19" t="s">
        <v>236</v>
      </c>
      <c r="BM316" s="219" t="s">
        <v>722</v>
      </c>
    </row>
    <row r="317" s="2" customFormat="1">
      <c r="A317" s="40"/>
      <c r="B317" s="41"/>
      <c r="C317" s="42"/>
      <c r="D317" s="221" t="s">
        <v>130</v>
      </c>
      <c r="E317" s="42"/>
      <c r="F317" s="222" t="s">
        <v>721</v>
      </c>
      <c r="G317" s="42"/>
      <c r="H317" s="42"/>
      <c r="I317" s="223"/>
      <c r="J317" s="42"/>
      <c r="K317" s="42"/>
      <c r="L317" s="46"/>
      <c r="M317" s="224"/>
      <c r="N317" s="225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130</v>
      </c>
      <c r="AU317" s="19" t="s">
        <v>80</v>
      </c>
    </row>
    <row r="318" s="2" customFormat="1" ht="24.15" customHeight="1">
      <c r="A318" s="40"/>
      <c r="B318" s="41"/>
      <c r="C318" s="207" t="s">
        <v>723</v>
      </c>
      <c r="D318" s="207" t="s">
        <v>124</v>
      </c>
      <c r="E318" s="208" t="s">
        <v>724</v>
      </c>
      <c r="F318" s="209" t="s">
        <v>725</v>
      </c>
      <c r="G318" s="210" t="s">
        <v>726</v>
      </c>
      <c r="H318" s="266"/>
      <c r="I318" s="212"/>
      <c r="J318" s="213">
        <f>ROUND(I318*H318,2)</f>
        <v>0</v>
      </c>
      <c r="K318" s="214"/>
      <c r="L318" s="46"/>
      <c r="M318" s="215" t="s">
        <v>19</v>
      </c>
      <c r="N318" s="216" t="s">
        <v>41</v>
      </c>
      <c r="O318" s="86"/>
      <c r="P318" s="217">
        <f>O318*H318</f>
        <v>0</v>
      </c>
      <c r="Q318" s="217">
        <v>0</v>
      </c>
      <c r="R318" s="217">
        <f>Q318*H318</f>
        <v>0</v>
      </c>
      <c r="S318" s="217">
        <v>0</v>
      </c>
      <c r="T318" s="21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9" t="s">
        <v>236</v>
      </c>
      <c r="AT318" s="219" t="s">
        <v>124</v>
      </c>
      <c r="AU318" s="219" t="s">
        <v>80</v>
      </c>
      <c r="AY318" s="19" t="s">
        <v>122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9" t="s">
        <v>78</v>
      </c>
      <c r="BK318" s="220">
        <f>ROUND(I318*H318,2)</f>
        <v>0</v>
      </c>
      <c r="BL318" s="19" t="s">
        <v>236</v>
      </c>
      <c r="BM318" s="219" t="s">
        <v>727</v>
      </c>
    </row>
    <row r="319" s="2" customFormat="1">
      <c r="A319" s="40"/>
      <c r="B319" s="41"/>
      <c r="C319" s="42"/>
      <c r="D319" s="221" t="s">
        <v>130</v>
      </c>
      <c r="E319" s="42"/>
      <c r="F319" s="222" t="s">
        <v>728</v>
      </c>
      <c r="G319" s="42"/>
      <c r="H319" s="42"/>
      <c r="I319" s="223"/>
      <c r="J319" s="42"/>
      <c r="K319" s="42"/>
      <c r="L319" s="46"/>
      <c r="M319" s="224"/>
      <c r="N319" s="225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130</v>
      </c>
      <c r="AU319" s="19" t="s">
        <v>80</v>
      </c>
    </row>
    <row r="320" s="2" customFormat="1">
      <c r="A320" s="40"/>
      <c r="B320" s="41"/>
      <c r="C320" s="42"/>
      <c r="D320" s="226" t="s">
        <v>132</v>
      </c>
      <c r="E320" s="42"/>
      <c r="F320" s="227" t="s">
        <v>729</v>
      </c>
      <c r="G320" s="42"/>
      <c r="H320" s="42"/>
      <c r="I320" s="223"/>
      <c r="J320" s="42"/>
      <c r="K320" s="42"/>
      <c r="L320" s="46"/>
      <c r="M320" s="224"/>
      <c r="N320" s="225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132</v>
      </c>
      <c r="AU320" s="19" t="s">
        <v>80</v>
      </c>
    </row>
    <row r="321" s="12" customFormat="1" ht="22.8" customHeight="1">
      <c r="A321" s="12"/>
      <c r="B321" s="191"/>
      <c r="C321" s="192"/>
      <c r="D321" s="193" t="s">
        <v>69</v>
      </c>
      <c r="E321" s="205" t="s">
        <v>730</v>
      </c>
      <c r="F321" s="205" t="s">
        <v>731</v>
      </c>
      <c r="G321" s="192"/>
      <c r="H321" s="192"/>
      <c r="I321" s="195"/>
      <c r="J321" s="206">
        <f>BK321</f>
        <v>0</v>
      </c>
      <c r="K321" s="192"/>
      <c r="L321" s="197"/>
      <c r="M321" s="198"/>
      <c r="N321" s="199"/>
      <c r="O321" s="199"/>
      <c r="P321" s="200">
        <f>SUM(P322:P342)</f>
        <v>0</v>
      </c>
      <c r="Q321" s="199"/>
      <c r="R321" s="200">
        <f>SUM(R322:R342)</f>
        <v>0.019020000000000002</v>
      </c>
      <c r="S321" s="199"/>
      <c r="T321" s="201">
        <f>SUM(T322:T342)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2" t="s">
        <v>80</v>
      </c>
      <c r="AT321" s="203" t="s">
        <v>69</v>
      </c>
      <c r="AU321" s="203" t="s">
        <v>78</v>
      </c>
      <c r="AY321" s="202" t="s">
        <v>122</v>
      </c>
      <c r="BK321" s="204">
        <f>SUM(BK322:BK342)</f>
        <v>0</v>
      </c>
    </row>
    <row r="322" s="2" customFormat="1" ht="16.5" customHeight="1">
      <c r="A322" s="40"/>
      <c r="B322" s="41"/>
      <c r="C322" s="207" t="s">
        <v>732</v>
      </c>
      <c r="D322" s="207" t="s">
        <v>124</v>
      </c>
      <c r="E322" s="208" t="s">
        <v>733</v>
      </c>
      <c r="F322" s="209" t="s">
        <v>734</v>
      </c>
      <c r="G322" s="210" t="s">
        <v>287</v>
      </c>
      <c r="H322" s="211">
        <v>1</v>
      </c>
      <c r="I322" s="212"/>
      <c r="J322" s="213">
        <f>ROUND(I322*H322,2)</f>
        <v>0</v>
      </c>
      <c r="K322" s="214"/>
      <c r="L322" s="46"/>
      <c r="M322" s="215" t="s">
        <v>19</v>
      </c>
      <c r="N322" s="216" t="s">
        <v>41</v>
      </c>
      <c r="O322" s="86"/>
      <c r="P322" s="217">
        <f>O322*H322</f>
        <v>0</v>
      </c>
      <c r="Q322" s="217">
        <v>0.0035999999999999999</v>
      </c>
      <c r="R322" s="217">
        <f>Q322*H322</f>
        <v>0.0035999999999999999</v>
      </c>
      <c r="S322" s="217">
        <v>0</v>
      </c>
      <c r="T322" s="218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9" t="s">
        <v>236</v>
      </c>
      <c r="AT322" s="219" t="s">
        <v>124</v>
      </c>
      <c r="AU322" s="219" t="s">
        <v>80</v>
      </c>
      <c r="AY322" s="19" t="s">
        <v>122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9" t="s">
        <v>78</v>
      </c>
      <c r="BK322" s="220">
        <f>ROUND(I322*H322,2)</f>
        <v>0</v>
      </c>
      <c r="BL322" s="19" t="s">
        <v>236</v>
      </c>
      <c r="BM322" s="219" t="s">
        <v>735</v>
      </c>
    </row>
    <row r="323" s="2" customFormat="1">
      <c r="A323" s="40"/>
      <c r="B323" s="41"/>
      <c r="C323" s="42"/>
      <c r="D323" s="221" t="s">
        <v>130</v>
      </c>
      <c r="E323" s="42"/>
      <c r="F323" s="222" t="s">
        <v>736</v>
      </c>
      <c r="G323" s="42"/>
      <c r="H323" s="42"/>
      <c r="I323" s="223"/>
      <c r="J323" s="42"/>
      <c r="K323" s="42"/>
      <c r="L323" s="46"/>
      <c r="M323" s="224"/>
      <c r="N323" s="225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130</v>
      </c>
      <c r="AU323" s="19" t="s">
        <v>80</v>
      </c>
    </row>
    <row r="324" s="2" customFormat="1">
      <c r="A324" s="40"/>
      <c r="B324" s="41"/>
      <c r="C324" s="42"/>
      <c r="D324" s="226" t="s">
        <v>132</v>
      </c>
      <c r="E324" s="42"/>
      <c r="F324" s="227" t="s">
        <v>737</v>
      </c>
      <c r="G324" s="42"/>
      <c r="H324" s="42"/>
      <c r="I324" s="223"/>
      <c r="J324" s="42"/>
      <c r="K324" s="42"/>
      <c r="L324" s="46"/>
      <c r="M324" s="224"/>
      <c r="N324" s="225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132</v>
      </c>
      <c r="AU324" s="19" t="s">
        <v>80</v>
      </c>
    </row>
    <row r="325" s="13" customFormat="1">
      <c r="A325" s="13"/>
      <c r="B325" s="228"/>
      <c r="C325" s="229"/>
      <c r="D325" s="221" t="s">
        <v>134</v>
      </c>
      <c r="E325" s="230" t="s">
        <v>19</v>
      </c>
      <c r="F325" s="231" t="s">
        <v>590</v>
      </c>
      <c r="G325" s="229"/>
      <c r="H325" s="232">
        <v>1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8" t="s">
        <v>134</v>
      </c>
      <c r="AU325" s="238" t="s">
        <v>80</v>
      </c>
      <c r="AV325" s="13" t="s">
        <v>80</v>
      </c>
      <c r="AW325" s="13" t="s">
        <v>31</v>
      </c>
      <c r="AX325" s="13" t="s">
        <v>78</v>
      </c>
      <c r="AY325" s="238" t="s">
        <v>122</v>
      </c>
    </row>
    <row r="326" s="2" customFormat="1" ht="16.5" customHeight="1">
      <c r="A326" s="40"/>
      <c r="B326" s="41"/>
      <c r="C326" s="207" t="s">
        <v>738</v>
      </c>
      <c r="D326" s="207" t="s">
        <v>124</v>
      </c>
      <c r="E326" s="208" t="s">
        <v>739</v>
      </c>
      <c r="F326" s="209" t="s">
        <v>740</v>
      </c>
      <c r="G326" s="210" t="s">
        <v>296</v>
      </c>
      <c r="H326" s="211">
        <v>1</v>
      </c>
      <c r="I326" s="212"/>
      <c r="J326" s="213">
        <f>ROUND(I326*H326,2)</f>
        <v>0</v>
      </c>
      <c r="K326" s="214"/>
      <c r="L326" s="46"/>
      <c r="M326" s="215" t="s">
        <v>19</v>
      </c>
      <c r="N326" s="216" t="s">
        <v>41</v>
      </c>
      <c r="O326" s="86"/>
      <c r="P326" s="217">
        <f>O326*H326</f>
        <v>0</v>
      </c>
      <c r="Q326" s="217">
        <v>0.00050000000000000001</v>
      </c>
      <c r="R326" s="217">
        <f>Q326*H326</f>
        <v>0.00050000000000000001</v>
      </c>
      <c r="S326" s="217">
        <v>0</v>
      </c>
      <c r="T326" s="218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9" t="s">
        <v>236</v>
      </c>
      <c r="AT326" s="219" t="s">
        <v>124</v>
      </c>
      <c r="AU326" s="219" t="s">
        <v>80</v>
      </c>
      <c r="AY326" s="19" t="s">
        <v>122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9" t="s">
        <v>78</v>
      </c>
      <c r="BK326" s="220">
        <f>ROUND(I326*H326,2)</f>
        <v>0</v>
      </c>
      <c r="BL326" s="19" t="s">
        <v>236</v>
      </c>
      <c r="BM326" s="219" t="s">
        <v>741</v>
      </c>
    </row>
    <row r="327" s="2" customFormat="1">
      <c r="A327" s="40"/>
      <c r="B327" s="41"/>
      <c r="C327" s="42"/>
      <c r="D327" s="221" t="s">
        <v>130</v>
      </c>
      <c r="E327" s="42"/>
      <c r="F327" s="222" t="s">
        <v>740</v>
      </c>
      <c r="G327" s="42"/>
      <c r="H327" s="42"/>
      <c r="I327" s="223"/>
      <c r="J327" s="42"/>
      <c r="K327" s="42"/>
      <c r="L327" s="46"/>
      <c r="M327" s="224"/>
      <c r="N327" s="225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130</v>
      </c>
      <c r="AU327" s="19" t="s">
        <v>80</v>
      </c>
    </row>
    <row r="328" s="2" customFormat="1">
      <c r="A328" s="40"/>
      <c r="B328" s="41"/>
      <c r="C328" s="42"/>
      <c r="D328" s="226" t="s">
        <v>132</v>
      </c>
      <c r="E328" s="42"/>
      <c r="F328" s="227" t="s">
        <v>742</v>
      </c>
      <c r="G328" s="42"/>
      <c r="H328" s="42"/>
      <c r="I328" s="223"/>
      <c r="J328" s="42"/>
      <c r="K328" s="42"/>
      <c r="L328" s="46"/>
      <c r="M328" s="224"/>
      <c r="N328" s="225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132</v>
      </c>
      <c r="AU328" s="19" t="s">
        <v>80</v>
      </c>
    </row>
    <row r="329" s="13" customFormat="1">
      <c r="A329" s="13"/>
      <c r="B329" s="228"/>
      <c r="C329" s="229"/>
      <c r="D329" s="221" t="s">
        <v>134</v>
      </c>
      <c r="E329" s="230" t="s">
        <v>19</v>
      </c>
      <c r="F329" s="231" t="s">
        <v>590</v>
      </c>
      <c r="G329" s="229"/>
      <c r="H329" s="232">
        <v>1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8" t="s">
        <v>134</v>
      </c>
      <c r="AU329" s="238" t="s">
        <v>80</v>
      </c>
      <c r="AV329" s="13" t="s">
        <v>80</v>
      </c>
      <c r="AW329" s="13" t="s">
        <v>31</v>
      </c>
      <c r="AX329" s="13" t="s">
        <v>78</v>
      </c>
      <c r="AY329" s="238" t="s">
        <v>122</v>
      </c>
    </row>
    <row r="330" s="2" customFormat="1" ht="16.5" customHeight="1">
      <c r="A330" s="40"/>
      <c r="B330" s="41"/>
      <c r="C330" s="207" t="s">
        <v>743</v>
      </c>
      <c r="D330" s="207" t="s">
        <v>124</v>
      </c>
      <c r="E330" s="208" t="s">
        <v>744</v>
      </c>
      <c r="F330" s="209" t="s">
        <v>745</v>
      </c>
      <c r="G330" s="210" t="s">
        <v>287</v>
      </c>
      <c r="H330" s="211">
        <v>1</v>
      </c>
      <c r="I330" s="212"/>
      <c r="J330" s="213">
        <f>ROUND(I330*H330,2)</f>
        <v>0</v>
      </c>
      <c r="K330" s="214"/>
      <c r="L330" s="46"/>
      <c r="M330" s="215" t="s">
        <v>19</v>
      </c>
      <c r="N330" s="216" t="s">
        <v>41</v>
      </c>
      <c r="O330" s="86"/>
      <c r="P330" s="217">
        <f>O330*H330</f>
        <v>0</v>
      </c>
      <c r="Q330" s="217">
        <v>0.01426</v>
      </c>
      <c r="R330" s="217">
        <f>Q330*H330</f>
        <v>0.01426</v>
      </c>
      <c r="S330" s="217">
        <v>0</v>
      </c>
      <c r="T330" s="218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9" t="s">
        <v>236</v>
      </c>
      <c r="AT330" s="219" t="s">
        <v>124</v>
      </c>
      <c r="AU330" s="219" t="s">
        <v>80</v>
      </c>
      <c r="AY330" s="19" t="s">
        <v>122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9" t="s">
        <v>78</v>
      </c>
      <c r="BK330" s="220">
        <f>ROUND(I330*H330,2)</f>
        <v>0</v>
      </c>
      <c r="BL330" s="19" t="s">
        <v>236</v>
      </c>
      <c r="BM330" s="219" t="s">
        <v>746</v>
      </c>
    </row>
    <row r="331" s="2" customFormat="1">
      <c r="A331" s="40"/>
      <c r="B331" s="41"/>
      <c r="C331" s="42"/>
      <c r="D331" s="221" t="s">
        <v>130</v>
      </c>
      <c r="E331" s="42"/>
      <c r="F331" s="222" t="s">
        <v>745</v>
      </c>
      <c r="G331" s="42"/>
      <c r="H331" s="42"/>
      <c r="I331" s="223"/>
      <c r="J331" s="42"/>
      <c r="K331" s="42"/>
      <c r="L331" s="46"/>
      <c r="M331" s="224"/>
      <c r="N331" s="225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130</v>
      </c>
      <c r="AU331" s="19" t="s">
        <v>80</v>
      </c>
    </row>
    <row r="332" s="2" customFormat="1">
      <c r="A332" s="40"/>
      <c r="B332" s="41"/>
      <c r="C332" s="42"/>
      <c r="D332" s="226" t="s">
        <v>132</v>
      </c>
      <c r="E332" s="42"/>
      <c r="F332" s="227" t="s">
        <v>747</v>
      </c>
      <c r="G332" s="42"/>
      <c r="H332" s="42"/>
      <c r="I332" s="223"/>
      <c r="J332" s="42"/>
      <c r="K332" s="42"/>
      <c r="L332" s="46"/>
      <c r="M332" s="224"/>
      <c r="N332" s="225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132</v>
      </c>
      <c r="AU332" s="19" t="s">
        <v>80</v>
      </c>
    </row>
    <row r="333" s="13" customFormat="1">
      <c r="A333" s="13"/>
      <c r="B333" s="228"/>
      <c r="C333" s="229"/>
      <c r="D333" s="221" t="s">
        <v>134</v>
      </c>
      <c r="E333" s="230" t="s">
        <v>19</v>
      </c>
      <c r="F333" s="231" t="s">
        <v>590</v>
      </c>
      <c r="G333" s="229"/>
      <c r="H333" s="232">
        <v>1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8" t="s">
        <v>134</v>
      </c>
      <c r="AU333" s="238" t="s">
        <v>80</v>
      </c>
      <c r="AV333" s="13" t="s">
        <v>80</v>
      </c>
      <c r="AW333" s="13" t="s">
        <v>31</v>
      </c>
      <c r="AX333" s="13" t="s">
        <v>78</v>
      </c>
      <c r="AY333" s="238" t="s">
        <v>122</v>
      </c>
    </row>
    <row r="334" s="2" customFormat="1" ht="24.15" customHeight="1">
      <c r="A334" s="40"/>
      <c r="B334" s="41"/>
      <c r="C334" s="207" t="s">
        <v>748</v>
      </c>
      <c r="D334" s="207" t="s">
        <v>124</v>
      </c>
      <c r="E334" s="208" t="s">
        <v>749</v>
      </c>
      <c r="F334" s="209" t="s">
        <v>750</v>
      </c>
      <c r="G334" s="210" t="s">
        <v>278</v>
      </c>
      <c r="H334" s="211">
        <v>2</v>
      </c>
      <c r="I334" s="212"/>
      <c r="J334" s="213">
        <f>ROUND(I334*H334,2)</f>
        <v>0</v>
      </c>
      <c r="K334" s="214"/>
      <c r="L334" s="46"/>
      <c r="M334" s="215" t="s">
        <v>19</v>
      </c>
      <c r="N334" s="216" t="s">
        <v>41</v>
      </c>
      <c r="O334" s="86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9" t="s">
        <v>236</v>
      </c>
      <c r="AT334" s="219" t="s">
        <v>124</v>
      </c>
      <c r="AU334" s="219" t="s">
        <v>80</v>
      </c>
      <c r="AY334" s="19" t="s">
        <v>122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9" t="s">
        <v>78</v>
      </c>
      <c r="BK334" s="220">
        <f>ROUND(I334*H334,2)</f>
        <v>0</v>
      </c>
      <c r="BL334" s="19" t="s">
        <v>236</v>
      </c>
      <c r="BM334" s="219" t="s">
        <v>751</v>
      </c>
    </row>
    <row r="335" s="2" customFormat="1">
      <c r="A335" s="40"/>
      <c r="B335" s="41"/>
      <c r="C335" s="42"/>
      <c r="D335" s="221" t="s">
        <v>130</v>
      </c>
      <c r="E335" s="42"/>
      <c r="F335" s="222" t="s">
        <v>750</v>
      </c>
      <c r="G335" s="42"/>
      <c r="H335" s="42"/>
      <c r="I335" s="223"/>
      <c r="J335" s="42"/>
      <c r="K335" s="42"/>
      <c r="L335" s="46"/>
      <c r="M335" s="224"/>
      <c r="N335" s="225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130</v>
      </c>
      <c r="AU335" s="19" t="s">
        <v>80</v>
      </c>
    </row>
    <row r="336" s="2" customFormat="1">
      <c r="A336" s="40"/>
      <c r="B336" s="41"/>
      <c r="C336" s="42"/>
      <c r="D336" s="226" t="s">
        <v>132</v>
      </c>
      <c r="E336" s="42"/>
      <c r="F336" s="227" t="s">
        <v>752</v>
      </c>
      <c r="G336" s="42"/>
      <c r="H336" s="42"/>
      <c r="I336" s="223"/>
      <c r="J336" s="42"/>
      <c r="K336" s="42"/>
      <c r="L336" s="46"/>
      <c r="M336" s="224"/>
      <c r="N336" s="225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132</v>
      </c>
      <c r="AU336" s="19" t="s">
        <v>80</v>
      </c>
    </row>
    <row r="337" s="13" customFormat="1">
      <c r="A337" s="13"/>
      <c r="B337" s="228"/>
      <c r="C337" s="229"/>
      <c r="D337" s="221" t="s">
        <v>134</v>
      </c>
      <c r="E337" s="230" t="s">
        <v>19</v>
      </c>
      <c r="F337" s="231" t="s">
        <v>697</v>
      </c>
      <c r="G337" s="229"/>
      <c r="H337" s="232">
        <v>2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8" t="s">
        <v>134</v>
      </c>
      <c r="AU337" s="238" t="s">
        <v>80</v>
      </c>
      <c r="AV337" s="13" t="s">
        <v>80</v>
      </c>
      <c r="AW337" s="13" t="s">
        <v>31</v>
      </c>
      <c r="AX337" s="13" t="s">
        <v>78</v>
      </c>
      <c r="AY337" s="238" t="s">
        <v>122</v>
      </c>
    </row>
    <row r="338" s="2" customFormat="1" ht="16.5" customHeight="1">
      <c r="A338" s="40"/>
      <c r="B338" s="41"/>
      <c r="C338" s="250" t="s">
        <v>753</v>
      </c>
      <c r="D338" s="250" t="s">
        <v>203</v>
      </c>
      <c r="E338" s="251" t="s">
        <v>754</v>
      </c>
      <c r="F338" s="252" t="s">
        <v>755</v>
      </c>
      <c r="G338" s="253" t="s">
        <v>278</v>
      </c>
      <c r="H338" s="254">
        <v>2</v>
      </c>
      <c r="I338" s="255"/>
      <c r="J338" s="256">
        <f>ROUND(I338*H338,2)</f>
        <v>0</v>
      </c>
      <c r="K338" s="257"/>
      <c r="L338" s="258"/>
      <c r="M338" s="259" t="s">
        <v>19</v>
      </c>
      <c r="N338" s="260" t="s">
        <v>41</v>
      </c>
      <c r="O338" s="86"/>
      <c r="P338" s="217">
        <f>O338*H338</f>
        <v>0</v>
      </c>
      <c r="Q338" s="217">
        <v>0.00033</v>
      </c>
      <c r="R338" s="217">
        <f>Q338*H338</f>
        <v>0.00066</v>
      </c>
      <c r="S338" s="217">
        <v>0</v>
      </c>
      <c r="T338" s="218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9" t="s">
        <v>328</v>
      </c>
      <c r="AT338" s="219" t="s">
        <v>203</v>
      </c>
      <c r="AU338" s="219" t="s">
        <v>80</v>
      </c>
      <c r="AY338" s="19" t="s">
        <v>122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9" t="s">
        <v>78</v>
      </c>
      <c r="BK338" s="220">
        <f>ROUND(I338*H338,2)</f>
        <v>0</v>
      </c>
      <c r="BL338" s="19" t="s">
        <v>236</v>
      </c>
      <c r="BM338" s="219" t="s">
        <v>756</v>
      </c>
    </row>
    <row r="339" s="2" customFormat="1">
      <c r="A339" s="40"/>
      <c r="B339" s="41"/>
      <c r="C339" s="42"/>
      <c r="D339" s="221" t="s">
        <v>130</v>
      </c>
      <c r="E339" s="42"/>
      <c r="F339" s="222" t="s">
        <v>755</v>
      </c>
      <c r="G339" s="42"/>
      <c r="H339" s="42"/>
      <c r="I339" s="223"/>
      <c r="J339" s="42"/>
      <c r="K339" s="42"/>
      <c r="L339" s="46"/>
      <c r="M339" s="224"/>
      <c r="N339" s="225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130</v>
      </c>
      <c r="AU339" s="19" t="s">
        <v>80</v>
      </c>
    </row>
    <row r="340" s="2" customFormat="1" ht="24.15" customHeight="1">
      <c r="A340" s="40"/>
      <c r="B340" s="41"/>
      <c r="C340" s="207" t="s">
        <v>757</v>
      </c>
      <c r="D340" s="207" t="s">
        <v>124</v>
      </c>
      <c r="E340" s="208" t="s">
        <v>758</v>
      </c>
      <c r="F340" s="209" t="s">
        <v>759</v>
      </c>
      <c r="G340" s="210" t="s">
        <v>726</v>
      </c>
      <c r="H340" s="266"/>
      <c r="I340" s="212"/>
      <c r="J340" s="213">
        <f>ROUND(I340*H340,2)</f>
        <v>0</v>
      </c>
      <c r="K340" s="214"/>
      <c r="L340" s="46"/>
      <c r="M340" s="215" t="s">
        <v>19</v>
      </c>
      <c r="N340" s="216" t="s">
        <v>41</v>
      </c>
      <c r="O340" s="86"/>
      <c r="P340" s="217">
        <f>O340*H340</f>
        <v>0</v>
      </c>
      <c r="Q340" s="217">
        <v>0</v>
      </c>
      <c r="R340" s="217">
        <f>Q340*H340</f>
        <v>0</v>
      </c>
      <c r="S340" s="217">
        <v>0</v>
      </c>
      <c r="T340" s="218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9" t="s">
        <v>236</v>
      </c>
      <c r="AT340" s="219" t="s">
        <v>124</v>
      </c>
      <c r="AU340" s="219" t="s">
        <v>80</v>
      </c>
      <c r="AY340" s="19" t="s">
        <v>122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19" t="s">
        <v>78</v>
      </c>
      <c r="BK340" s="220">
        <f>ROUND(I340*H340,2)</f>
        <v>0</v>
      </c>
      <c r="BL340" s="19" t="s">
        <v>236</v>
      </c>
      <c r="BM340" s="219" t="s">
        <v>760</v>
      </c>
    </row>
    <row r="341" s="2" customFormat="1">
      <c r="A341" s="40"/>
      <c r="B341" s="41"/>
      <c r="C341" s="42"/>
      <c r="D341" s="221" t="s">
        <v>130</v>
      </c>
      <c r="E341" s="42"/>
      <c r="F341" s="222" t="s">
        <v>761</v>
      </c>
      <c r="G341" s="42"/>
      <c r="H341" s="42"/>
      <c r="I341" s="223"/>
      <c r="J341" s="42"/>
      <c r="K341" s="42"/>
      <c r="L341" s="46"/>
      <c r="M341" s="224"/>
      <c r="N341" s="225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130</v>
      </c>
      <c r="AU341" s="19" t="s">
        <v>80</v>
      </c>
    </row>
    <row r="342" s="2" customFormat="1">
      <c r="A342" s="40"/>
      <c r="B342" s="41"/>
      <c r="C342" s="42"/>
      <c r="D342" s="226" t="s">
        <v>132</v>
      </c>
      <c r="E342" s="42"/>
      <c r="F342" s="227" t="s">
        <v>762</v>
      </c>
      <c r="G342" s="42"/>
      <c r="H342" s="42"/>
      <c r="I342" s="223"/>
      <c r="J342" s="42"/>
      <c r="K342" s="42"/>
      <c r="L342" s="46"/>
      <c r="M342" s="224"/>
      <c r="N342" s="225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132</v>
      </c>
      <c r="AU342" s="19" t="s">
        <v>80</v>
      </c>
    </row>
    <row r="343" s="12" customFormat="1" ht="22.8" customHeight="1">
      <c r="A343" s="12"/>
      <c r="B343" s="191"/>
      <c r="C343" s="192"/>
      <c r="D343" s="193" t="s">
        <v>69</v>
      </c>
      <c r="E343" s="205" t="s">
        <v>763</v>
      </c>
      <c r="F343" s="205" t="s">
        <v>764</v>
      </c>
      <c r="G343" s="192"/>
      <c r="H343" s="192"/>
      <c r="I343" s="195"/>
      <c r="J343" s="206">
        <f>BK343</f>
        <v>0</v>
      </c>
      <c r="K343" s="192"/>
      <c r="L343" s="197"/>
      <c r="M343" s="198"/>
      <c r="N343" s="199"/>
      <c r="O343" s="199"/>
      <c r="P343" s="200">
        <f>SUM(P344:P364)</f>
        <v>0</v>
      </c>
      <c r="Q343" s="199"/>
      <c r="R343" s="200">
        <f>SUM(R344:R364)</f>
        <v>0.090090000000000003</v>
      </c>
      <c r="S343" s="199"/>
      <c r="T343" s="201">
        <f>SUM(T344:T364)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2" t="s">
        <v>80</v>
      </c>
      <c r="AT343" s="203" t="s">
        <v>69</v>
      </c>
      <c r="AU343" s="203" t="s">
        <v>78</v>
      </c>
      <c r="AY343" s="202" t="s">
        <v>122</v>
      </c>
      <c r="BK343" s="204">
        <f>SUM(BK344:BK364)</f>
        <v>0</v>
      </c>
    </row>
    <row r="344" s="2" customFormat="1" ht="24.15" customHeight="1">
      <c r="A344" s="40"/>
      <c r="B344" s="41"/>
      <c r="C344" s="207" t="s">
        <v>765</v>
      </c>
      <c r="D344" s="207" t="s">
        <v>124</v>
      </c>
      <c r="E344" s="208" t="s">
        <v>766</v>
      </c>
      <c r="F344" s="209" t="s">
        <v>767</v>
      </c>
      <c r="G344" s="210" t="s">
        <v>278</v>
      </c>
      <c r="H344" s="211">
        <v>84</v>
      </c>
      <c r="I344" s="212"/>
      <c r="J344" s="213">
        <f>ROUND(I344*H344,2)</f>
        <v>0</v>
      </c>
      <c r="K344" s="214"/>
      <c r="L344" s="46"/>
      <c r="M344" s="215" t="s">
        <v>19</v>
      </c>
      <c r="N344" s="216" t="s">
        <v>41</v>
      </c>
      <c r="O344" s="86"/>
      <c r="P344" s="217">
        <f>O344*H344</f>
        <v>0</v>
      </c>
      <c r="Q344" s="217">
        <v>0</v>
      </c>
      <c r="R344" s="217">
        <f>Q344*H344</f>
        <v>0</v>
      </c>
      <c r="S344" s="217">
        <v>0</v>
      </c>
      <c r="T344" s="218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9" t="s">
        <v>236</v>
      </c>
      <c r="AT344" s="219" t="s">
        <v>124</v>
      </c>
      <c r="AU344" s="219" t="s">
        <v>80</v>
      </c>
      <c r="AY344" s="19" t="s">
        <v>122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9" t="s">
        <v>78</v>
      </c>
      <c r="BK344" s="220">
        <f>ROUND(I344*H344,2)</f>
        <v>0</v>
      </c>
      <c r="BL344" s="19" t="s">
        <v>236</v>
      </c>
      <c r="BM344" s="219" t="s">
        <v>768</v>
      </c>
    </row>
    <row r="345" s="2" customFormat="1">
      <c r="A345" s="40"/>
      <c r="B345" s="41"/>
      <c r="C345" s="42"/>
      <c r="D345" s="221" t="s">
        <v>130</v>
      </c>
      <c r="E345" s="42"/>
      <c r="F345" s="222" t="s">
        <v>769</v>
      </c>
      <c r="G345" s="42"/>
      <c r="H345" s="42"/>
      <c r="I345" s="223"/>
      <c r="J345" s="42"/>
      <c r="K345" s="42"/>
      <c r="L345" s="46"/>
      <c r="M345" s="224"/>
      <c r="N345" s="225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130</v>
      </c>
      <c r="AU345" s="19" t="s">
        <v>80</v>
      </c>
    </row>
    <row r="346" s="2" customFormat="1">
      <c r="A346" s="40"/>
      <c r="B346" s="41"/>
      <c r="C346" s="42"/>
      <c r="D346" s="226" t="s">
        <v>132</v>
      </c>
      <c r="E346" s="42"/>
      <c r="F346" s="227" t="s">
        <v>770</v>
      </c>
      <c r="G346" s="42"/>
      <c r="H346" s="42"/>
      <c r="I346" s="223"/>
      <c r="J346" s="42"/>
      <c r="K346" s="42"/>
      <c r="L346" s="46"/>
      <c r="M346" s="224"/>
      <c r="N346" s="225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132</v>
      </c>
      <c r="AU346" s="19" t="s">
        <v>80</v>
      </c>
    </row>
    <row r="347" s="13" customFormat="1">
      <c r="A347" s="13"/>
      <c r="B347" s="228"/>
      <c r="C347" s="229"/>
      <c r="D347" s="221" t="s">
        <v>134</v>
      </c>
      <c r="E347" s="230" t="s">
        <v>19</v>
      </c>
      <c r="F347" s="231" t="s">
        <v>771</v>
      </c>
      <c r="G347" s="229"/>
      <c r="H347" s="232">
        <v>84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8" t="s">
        <v>134</v>
      </c>
      <c r="AU347" s="238" t="s">
        <v>80</v>
      </c>
      <c r="AV347" s="13" t="s">
        <v>80</v>
      </c>
      <c r="AW347" s="13" t="s">
        <v>31</v>
      </c>
      <c r="AX347" s="13" t="s">
        <v>78</v>
      </c>
      <c r="AY347" s="238" t="s">
        <v>122</v>
      </c>
    </row>
    <row r="348" s="2" customFormat="1" ht="24.15" customHeight="1">
      <c r="A348" s="40"/>
      <c r="B348" s="41"/>
      <c r="C348" s="250" t="s">
        <v>772</v>
      </c>
      <c r="D348" s="250" t="s">
        <v>203</v>
      </c>
      <c r="E348" s="251" t="s">
        <v>773</v>
      </c>
      <c r="F348" s="252" t="s">
        <v>774</v>
      </c>
      <c r="G348" s="253" t="s">
        <v>278</v>
      </c>
      <c r="H348" s="254">
        <v>92.400000000000006</v>
      </c>
      <c r="I348" s="255"/>
      <c r="J348" s="256">
        <f>ROUND(I348*H348,2)</f>
        <v>0</v>
      </c>
      <c r="K348" s="257"/>
      <c r="L348" s="258"/>
      <c r="M348" s="259" t="s">
        <v>19</v>
      </c>
      <c r="N348" s="260" t="s">
        <v>41</v>
      </c>
      <c r="O348" s="86"/>
      <c r="P348" s="217">
        <f>O348*H348</f>
        <v>0</v>
      </c>
      <c r="Q348" s="217">
        <v>0.00013999999999999999</v>
      </c>
      <c r="R348" s="217">
        <f>Q348*H348</f>
        <v>0.012936</v>
      </c>
      <c r="S348" s="217">
        <v>0</v>
      </c>
      <c r="T348" s="218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9" t="s">
        <v>328</v>
      </c>
      <c r="AT348" s="219" t="s">
        <v>203</v>
      </c>
      <c r="AU348" s="219" t="s">
        <v>80</v>
      </c>
      <c r="AY348" s="19" t="s">
        <v>122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9" t="s">
        <v>78</v>
      </c>
      <c r="BK348" s="220">
        <f>ROUND(I348*H348,2)</f>
        <v>0</v>
      </c>
      <c r="BL348" s="19" t="s">
        <v>236</v>
      </c>
      <c r="BM348" s="219" t="s">
        <v>775</v>
      </c>
    </row>
    <row r="349" s="2" customFormat="1">
      <c r="A349" s="40"/>
      <c r="B349" s="41"/>
      <c r="C349" s="42"/>
      <c r="D349" s="221" t="s">
        <v>130</v>
      </c>
      <c r="E349" s="42"/>
      <c r="F349" s="222" t="s">
        <v>774</v>
      </c>
      <c r="G349" s="42"/>
      <c r="H349" s="42"/>
      <c r="I349" s="223"/>
      <c r="J349" s="42"/>
      <c r="K349" s="42"/>
      <c r="L349" s="46"/>
      <c r="M349" s="224"/>
      <c r="N349" s="225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130</v>
      </c>
      <c r="AU349" s="19" t="s">
        <v>80</v>
      </c>
    </row>
    <row r="350" s="13" customFormat="1">
      <c r="A350" s="13"/>
      <c r="B350" s="228"/>
      <c r="C350" s="229"/>
      <c r="D350" s="221" t="s">
        <v>134</v>
      </c>
      <c r="E350" s="229"/>
      <c r="F350" s="231" t="s">
        <v>776</v>
      </c>
      <c r="G350" s="229"/>
      <c r="H350" s="232">
        <v>92.400000000000006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8" t="s">
        <v>134</v>
      </c>
      <c r="AU350" s="238" t="s">
        <v>80</v>
      </c>
      <c r="AV350" s="13" t="s">
        <v>80</v>
      </c>
      <c r="AW350" s="13" t="s">
        <v>4</v>
      </c>
      <c r="AX350" s="13" t="s">
        <v>78</v>
      </c>
      <c r="AY350" s="238" t="s">
        <v>122</v>
      </c>
    </row>
    <row r="351" s="2" customFormat="1" ht="24.15" customHeight="1">
      <c r="A351" s="40"/>
      <c r="B351" s="41"/>
      <c r="C351" s="207" t="s">
        <v>777</v>
      </c>
      <c r="D351" s="207" t="s">
        <v>124</v>
      </c>
      <c r="E351" s="208" t="s">
        <v>778</v>
      </c>
      <c r="F351" s="209" t="s">
        <v>779</v>
      </c>
      <c r="G351" s="210" t="s">
        <v>278</v>
      </c>
      <c r="H351" s="211">
        <v>334</v>
      </c>
      <c r="I351" s="212"/>
      <c r="J351" s="213">
        <f>ROUND(I351*H351,2)</f>
        <v>0</v>
      </c>
      <c r="K351" s="214"/>
      <c r="L351" s="46"/>
      <c r="M351" s="215" t="s">
        <v>19</v>
      </c>
      <c r="N351" s="216" t="s">
        <v>41</v>
      </c>
      <c r="O351" s="86"/>
      <c r="P351" s="217">
        <f>O351*H351</f>
        <v>0</v>
      </c>
      <c r="Q351" s="217">
        <v>0</v>
      </c>
      <c r="R351" s="217">
        <f>Q351*H351</f>
        <v>0</v>
      </c>
      <c r="S351" s="217">
        <v>0</v>
      </c>
      <c r="T351" s="218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9" t="s">
        <v>236</v>
      </c>
      <c r="AT351" s="219" t="s">
        <v>124</v>
      </c>
      <c r="AU351" s="219" t="s">
        <v>80</v>
      </c>
      <c r="AY351" s="19" t="s">
        <v>122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19" t="s">
        <v>78</v>
      </c>
      <c r="BK351" s="220">
        <f>ROUND(I351*H351,2)</f>
        <v>0</v>
      </c>
      <c r="BL351" s="19" t="s">
        <v>236</v>
      </c>
      <c r="BM351" s="219" t="s">
        <v>780</v>
      </c>
    </row>
    <row r="352" s="2" customFormat="1">
      <c r="A352" s="40"/>
      <c r="B352" s="41"/>
      <c r="C352" s="42"/>
      <c r="D352" s="221" t="s">
        <v>130</v>
      </c>
      <c r="E352" s="42"/>
      <c r="F352" s="222" t="s">
        <v>781</v>
      </c>
      <c r="G352" s="42"/>
      <c r="H352" s="42"/>
      <c r="I352" s="223"/>
      <c r="J352" s="42"/>
      <c r="K352" s="42"/>
      <c r="L352" s="46"/>
      <c r="M352" s="224"/>
      <c r="N352" s="225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130</v>
      </c>
      <c r="AU352" s="19" t="s">
        <v>80</v>
      </c>
    </row>
    <row r="353" s="2" customFormat="1">
      <c r="A353" s="40"/>
      <c r="B353" s="41"/>
      <c r="C353" s="42"/>
      <c r="D353" s="226" t="s">
        <v>132</v>
      </c>
      <c r="E353" s="42"/>
      <c r="F353" s="227" t="s">
        <v>782</v>
      </c>
      <c r="G353" s="42"/>
      <c r="H353" s="42"/>
      <c r="I353" s="223"/>
      <c r="J353" s="42"/>
      <c r="K353" s="42"/>
      <c r="L353" s="46"/>
      <c r="M353" s="224"/>
      <c r="N353" s="225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132</v>
      </c>
      <c r="AU353" s="19" t="s">
        <v>80</v>
      </c>
    </row>
    <row r="354" s="13" customFormat="1">
      <c r="A354" s="13"/>
      <c r="B354" s="228"/>
      <c r="C354" s="229"/>
      <c r="D354" s="221" t="s">
        <v>134</v>
      </c>
      <c r="E354" s="230" t="s">
        <v>19</v>
      </c>
      <c r="F354" s="231" t="s">
        <v>783</v>
      </c>
      <c r="G354" s="229"/>
      <c r="H354" s="232">
        <v>334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8" t="s">
        <v>134</v>
      </c>
      <c r="AU354" s="238" t="s">
        <v>80</v>
      </c>
      <c r="AV354" s="13" t="s">
        <v>80</v>
      </c>
      <c r="AW354" s="13" t="s">
        <v>31</v>
      </c>
      <c r="AX354" s="13" t="s">
        <v>78</v>
      </c>
      <c r="AY354" s="238" t="s">
        <v>122</v>
      </c>
    </row>
    <row r="355" s="2" customFormat="1" ht="24.15" customHeight="1">
      <c r="A355" s="40"/>
      <c r="B355" s="41"/>
      <c r="C355" s="250" t="s">
        <v>784</v>
      </c>
      <c r="D355" s="250" t="s">
        <v>203</v>
      </c>
      <c r="E355" s="251" t="s">
        <v>785</v>
      </c>
      <c r="F355" s="252" t="s">
        <v>786</v>
      </c>
      <c r="G355" s="253" t="s">
        <v>278</v>
      </c>
      <c r="H355" s="254">
        <v>367.39999999999998</v>
      </c>
      <c r="I355" s="255"/>
      <c r="J355" s="256">
        <f>ROUND(I355*H355,2)</f>
        <v>0</v>
      </c>
      <c r="K355" s="257"/>
      <c r="L355" s="258"/>
      <c r="M355" s="259" t="s">
        <v>19</v>
      </c>
      <c r="N355" s="260" t="s">
        <v>41</v>
      </c>
      <c r="O355" s="86"/>
      <c r="P355" s="217">
        <f>O355*H355</f>
        <v>0</v>
      </c>
      <c r="Q355" s="217">
        <v>0.00021000000000000001</v>
      </c>
      <c r="R355" s="217">
        <f>Q355*H355</f>
        <v>0.077154</v>
      </c>
      <c r="S355" s="217">
        <v>0</v>
      </c>
      <c r="T355" s="218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9" t="s">
        <v>328</v>
      </c>
      <c r="AT355" s="219" t="s">
        <v>203</v>
      </c>
      <c r="AU355" s="219" t="s">
        <v>80</v>
      </c>
      <c r="AY355" s="19" t="s">
        <v>122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19" t="s">
        <v>78</v>
      </c>
      <c r="BK355" s="220">
        <f>ROUND(I355*H355,2)</f>
        <v>0</v>
      </c>
      <c r="BL355" s="19" t="s">
        <v>236</v>
      </c>
      <c r="BM355" s="219" t="s">
        <v>787</v>
      </c>
    </row>
    <row r="356" s="2" customFormat="1">
      <c r="A356" s="40"/>
      <c r="B356" s="41"/>
      <c r="C356" s="42"/>
      <c r="D356" s="221" t="s">
        <v>130</v>
      </c>
      <c r="E356" s="42"/>
      <c r="F356" s="222" t="s">
        <v>786</v>
      </c>
      <c r="G356" s="42"/>
      <c r="H356" s="42"/>
      <c r="I356" s="223"/>
      <c r="J356" s="42"/>
      <c r="K356" s="42"/>
      <c r="L356" s="46"/>
      <c r="M356" s="224"/>
      <c r="N356" s="225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130</v>
      </c>
      <c r="AU356" s="19" t="s">
        <v>80</v>
      </c>
    </row>
    <row r="357" s="13" customFormat="1">
      <c r="A357" s="13"/>
      <c r="B357" s="228"/>
      <c r="C357" s="229"/>
      <c r="D357" s="221" t="s">
        <v>134</v>
      </c>
      <c r="E357" s="229"/>
      <c r="F357" s="231" t="s">
        <v>788</v>
      </c>
      <c r="G357" s="229"/>
      <c r="H357" s="232">
        <v>367.39999999999998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8" t="s">
        <v>134</v>
      </c>
      <c r="AU357" s="238" t="s">
        <v>80</v>
      </c>
      <c r="AV357" s="13" t="s">
        <v>80</v>
      </c>
      <c r="AW357" s="13" t="s">
        <v>4</v>
      </c>
      <c r="AX357" s="13" t="s">
        <v>78</v>
      </c>
      <c r="AY357" s="238" t="s">
        <v>122</v>
      </c>
    </row>
    <row r="358" s="2" customFormat="1" ht="24.15" customHeight="1">
      <c r="A358" s="40"/>
      <c r="B358" s="41"/>
      <c r="C358" s="207" t="s">
        <v>789</v>
      </c>
      <c r="D358" s="207" t="s">
        <v>124</v>
      </c>
      <c r="E358" s="208" t="s">
        <v>790</v>
      </c>
      <c r="F358" s="209" t="s">
        <v>791</v>
      </c>
      <c r="G358" s="210" t="s">
        <v>663</v>
      </c>
      <c r="H358" s="211">
        <v>1</v>
      </c>
      <c r="I358" s="212"/>
      <c r="J358" s="213">
        <f>ROUND(I358*H358,2)</f>
        <v>0</v>
      </c>
      <c r="K358" s="214"/>
      <c r="L358" s="46"/>
      <c r="M358" s="215" t="s">
        <v>19</v>
      </c>
      <c r="N358" s="216" t="s">
        <v>41</v>
      </c>
      <c r="O358" s="86"/>
      <c r="P358" s="217">
        <f>O358*H358</f>
        <v>0</v>
      </c>
      <c r="Q358" s="217">
        <v>0</v>
      </c>
      <c r="R358" s="217">
        <f>Q358*H358</f>
        <v>0</v>
      </c>
      <c r="S358" s="217">
        <v>0</v>
      </c>
      <c r="T358" s="218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9" t="s">
        <v>236</v>
      </c>
      <c r="AT358" s="219" t="s">
        <v>124</v>
      </c>
      <c r="AU358" s="219" t="s">
        <v>80</v>
      </c>
      <c r="AY358" s="19" t="s">
        <v>122</v>
      </c>
      <c r="BE358" s="220">
        <f>IF(N358="základní",J358,0)</f>
        <v>0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19" t="s">
        <v>78</v>
      </c>
      <c r="BK358" s="220">
        <f>ROUND(I358*H358,2)</f>
        <v>0</v>
      </c>
      <c r="BL358" s="19" t="s">
        <v>236</v>
      </c>
      <c r="BM358" s="219" t="s">
        <v>792</v>
      </c>
    </row>
    <row r="359" s="2" customFormat="1">
      <c r="A359" s="40"/>
      <c r="B359" s="41"/>
      <c r="C359" s="42"/>
      <c r="D359" s="221" t="s">
        <v>130</v>
      </c>
      <c r="E359" s="42"/>
      <c r="F359" s="222" t="s">
        <v>791</v>
      </c>
      <c r="G359" s="42"/>
      <c r="H359" s="42"/>
      <c r="I359" s="223"/>
      <c r="J359" s="42"/>
      <c r="K359" s="42"/>
      <c r="L359" s="46"/>
      <c r="M359" s="224"/>
      <c r="N359" s="225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130</v>
      </c>
      <c r="AU359" s="19" t="s">
        <v>80</v>
      </c>
    </row>
    <row r="360" s="2" customFormat="1" ht="24.15" customHeight="1">
      <c r="A360" s="40"/>
      <c r="B360" s="41"/>
      <c r="C360" s="207" t="s">
        <v>793</v>
      </c>
      <c r="D360" s="207" t="s">
        <v>124</v>
      </c>
      <c r="E360" s="208" t="s">
        <v>794</v>
      </c>
      <c r="F360" s="209" t="s">
        <v>795</v>
      </c>
      <c r="G360" s="210" t="s">
        <v>663</v>
      </c>
      <c r="H360" s="211">
        <v>1</v>
      </c>
      <c r="I360" s="212"/>
      <c r="J360" s="213">
        <f>ROUND(I360*H360,2)</f>
        <v>0</v>
      </c>
      <c r="K360" s="214"/>
      <c r="L360" s="46"/>
      <c r="M360" s="215" t="s">
        <v>19</v>
      </c>
      <c r="N360" s="216" t="s">
        <v>41</v>
      </c>
      <c r="O360" s="86"/>
      <c r="P360" s="217">
        <f>O360*H360</f>
        <v>0</v>
      </c>
      <c r="Q360" s="217">
        <v>0</v>
      </c>
      <c r="R360" s="217">
        <f>Q360*H360</f>
        <v>0</v>
      </c>
      <c r="S360" s="217">
        <v>0</v>
      </c>
      <c r="T360" s="218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9" t="s">
        <v>236</v>
      </c>
      <c r="AT360" s="219" t="s">
        <v>124</v>
      </c>
      <c r="AU360" s="219" t="s">
        <v>80</v>
      </c>
      <c r="AY360" s="19" t="s">
        <v>122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19" t="s">
        <v>78</v>
      </c>
      <c r="BK360" s="220">
        <f>ROUND(I360*H360,2)</f>
        <v>0</v>
      </c>
      <c r="BL360" s="19" t="s">
        <v>236</v>
      </c>
      <c r="BM360" s="219" t="s">
        <v>796</v>
      </c>
    </row>
    <row r="361" s="2" customFormat="1">
      <c r="A361" s="40"/>
      <c r="B361" s="41"/>
      <c r="C361" s="42"/>
      <c r="D361" s="221" t="s">
        <v>130</v>
      </c>
      <c r="E361" s="42"/>
      <c r="F361" s="222" t="s">
        <v>795</v>
      </c>
      <c r="G361" s="42"/>
      <c r="H361" s="42"/>
      <c r="I361" s="223"/>
      <c r="J361" s="42"/>
      <c r="K361" s="42"/>
      <c r="L361" s="46"/>
      <c r="M361" s="224"/>
      <c r="N361" s="225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130</v>
      </c>
      <c r="AU361" s="19" t="s">
        <v>80</v>
      </c>
    </row>
    <row r="362" s="2" customFormat="1" ht="24.15" customHeight="1">
      <c r="A362" s="40"/>
      <c r="B362" s="41"/>
      <c r="C362" s="207" t="s">
        <v>797</v>
      </c>
      <c r="D362" s="207" t="s">
        <v>124</v>
      </c>
      <c r="E362" s="208" t="s">
        <v>798</v>
      </c>
      <c r="F362" s="209" t="s">
        <v>799</v>
      </c>
      <c r="G362" s="210" t="s">
        <v>726</v>
      </c>
      <c r="H362" s="266"/>
      <c r="I362" s="212"/>
      <c r="J362" s="213">
        <f>ROUND(I362*H362,2)</f>
        <v>0</v>
      </c>
      <c r="K362" s="214"/>
      <c r="L362" s="46"/>
      <c r="M362" s="215" t="s">
        <v>19</v>
      </c>
      <c r="N362" s="216" t="s">
        <v>41</v>
      </c>
      <c r="O362" s="86"/>
      <c r="P362" s="217">
        <f>O362*H362</f>
        <v>0</v>
      </c>
      <c r="Q362" s="217">
        <v>0</v>
      </c>
      <c r="R362" s="217">
        <f>Q362*H362</f>
        <v>0</v>
      </c>
      <c r="S362" s="217">
        <v>0</v>
      </c>
      <c r="T362" s="218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9" t="s">
        <v>236</v>
      </c>
      <c r="AT362" s="219" t="s">
        <v>124</v>
      </c>
      <c r="AU362" s="219" t="s">
        <v>80</v>
      </c>
      <c r="AY362" s="19" t="s">
        <v>122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19" t="s">
        <v>78</v>
      </c>
      <c r="BK362" s="220">
        <f>ROUND(I362*H362,2)</f>
        <v>0</v>
      </c>
      <c r="BL362" s="19" t="s">
        <v>236</v>
      </c>
      <c r="BM362" s="219" t="s">
        <v>800</v>
      </c>
    </row>
    <row r="363" s="2" customFormat="1">
      <c r="A363" s="40"/>
      <c r="B363" s="41"/>
      <c r="C363" s="42"/>
      <c r="D363" s="221" t="s">
        <v>130</v>
      </c>
      <c r="E363" s="42"/>
      <c r="F363" s="222" t="s">
        <v>801</v>
      </c>
      <c r="G363" s="42"/>
      <c r="H363" s="42"/>
      <c r="I363" s="223"/>
      <c r="J363" s="42"/>
      <c r="K363" s="42"/>
      <c r="L363" s="46"/>
      <c r="M363" s="224"/>
      <c r="N363" s="225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130</v>
      </c>
      <c r="AU363" s="19" t="s">
        <v>80</v>
      </c>
    </row>
    <row r="364" s="2" customFormat="1">
      <c r="A364" s="40"/>
      <c r="B364" s="41"/>
      <c r="C364" s="42"/>
      <c r="D364" s="226" t="s">
        <v>132</v>
      </c>
      <c r="E364" s="42"/>
      <c r="F364" s="227" t="s">
        <v>802</v>
      </c>
      <c r="G364" s="42"/>
      <c r="H364" s="42"/>
      <c r="I364" s="223"/>
      <c r="J364" s="42"/>
      <c r="K364" s="42"/>
      <c r="L364" s="46"/>
      <c r="M364" s="224"/>
      <c r="N364" s="225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132</v>
      </c>
      <c r="AU364" s="19" t="s">
        <v>80</v>
      </c>
    </row>
    <row r="365" s="12" customFormat="1" ht="25.92" customHeight="1">
      <c r="A365" s="12"/>
      <c r="B365" s="191"/>
      <c r="C365" s="192"/>
      <c r="D365" s="193" t="s">
        <v>69</v>
      </c>
      <c r="E365" s="194" t="s">
        <v>203</v>
      </c>
      <c r="F365" s="194" t="s">
        <v>803</v>
      </c>
      <c r="G365" s="192"/>
      <c r="H365" s="192"/>
      <c r="I365" s="195"/>
      <c r="J365" s="196">
        <f>BK365</f>
        <v>0</v>
      </c>
      <c r="K365" s="192"/>
      <c r="L365" s="197"/>
      <c r="M365" s="198"/>
      <c r="N365" s="199"/>
      <c r="O365" s="199"/>
      <c r="P365" s="200">
        <f>P366</f>
        <v>0</v>
      </c>
      <c r="Q365" s="199"/>
      <c r="R365" s="200">
        <f>R366</f>
        <v>223.35027440000002</v>
      </c>
      <c r="S365" s="199"/>
      <c r="T365" s="201">
        <f>T366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2" t="s">
        <v>146</v>
      </c>
      <c r="AT365" s="203" t="s">
        <v>69</v>
      </c>
      <c r="AU365" s="203" t="s">
        <v>70</v>
      </c>
      <c r="AY365" s="202" t="s">
        <v>122</v>
      </c>
      <c r="BK365" s="204">
        <f>BK366</f>
        <v>0</v>
      </c>
    </row>
    <row r="366" s="12" customFormat="1" ht="22.8" customHeight="1">
      <c r="A366" s="12"/>
      <c r="B366" s="191"/>
      <c r="C366" s="192"/>
      <c r="D366" s="193" t="s">
        <v>69</v>
      </c>
      <c r="E366" s="205" t="s">
        <v>804</v>
      </c>
      <c r="F366" s="205" t="s">
        <v>805</v>
      </c>
      <c r="G366" s="192"/>
      <c r="H366" s="192"/>
      <c r="I366" s="195"/>
      <c r="J366" s="206">
        <f>BK366</f>
        <v>0</v>
      </c>
      <c r="K366" s="192"/>
      <c r="L366" s="197"/>
      <c r="M366" s="198"/>
      <c r="N366" s="199"/>
      <c r="O366" s="199"/>
      <c r="P366" s="200">
        <f>SUM(P367:P438)</f>
        <v>0</v>
      </c>
      <c r="Q366" s="199"/>
      <c r="R366" s="200">
        <f>SUM(R367:R438)</f>
        <v>223.35027440000002</v>
      </c>
      <c r="S366" s="199"/>
      <c r="T366" s="201">
        <f>SUM(T367:T438)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2" t="s">
        <v>146</v>
      </c>
      <c r="AT366" s="203" t="s">
        <v>69</v>
      </c>
      <c r="AU366" s="203" t="s">
        <v>78</v>
      </c>
      <c r="AY366" s="202" t="s">
        <v>122</v>
      </c>
      <c r="BK366" s="204">
        <f>SUM(BK367:BK438)</f>
        <v>0</v>
      </c>
    </row>
    <row r="367" s="2" customFormat="1" ht="16.5" customHeight="1">
      <c r="A367" s="40"/>
      <c r="B367" s="41"/>
      <c r="C367" s="207" t="s">
        <v>806</v>
      </c>
      <c r="D367" s="207" t="s">
        <v>124</v>
      </c>
      <c r="E367" s="208" t="s">
        <v>184</v>
      </c>
      <c r="F367" s="209" t="s">
        <v>185</v>
      </c>
      <c r="G367" s="210" t="s">
        <v>140</v>
      </c>
      <c r="H367" s="211">
        <v>89.319999999999993</v>
      </c>
      <c r="I367" s="212"/>
      <c r="J367" s="213">
        <f>ROUND(I367*H367,2)</f>
        <v>0</v>
      </c>
      <c r="K367" s="214"/>
      <c r="L367" s="46"/>
      <c r="M367" s="215" t="s">
        <v>19</v>
      </c>
      <c r="N367" s="216" t="s">
        <v>41</v>
      </c>
      <c r="O367" s="86"/>
      <c r="P367" s="217">
        <f>O367*H367</f>
        <v>0</v>
      </c>
      <c r="Q367" s="217">
        <v>0</v>
      </c>
      <c r="R367" s="217">
        <f>Q367*H367</f>
        <v>0</v>
      </c>
      <c r="S367" s="217">
        <v>0</v>
      </c>
      <c r="T367" s="218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9" t="s">
        <v>128</v>
      </c>
      <c r="AT367" s="219" t="s">
        <v>124</v>
      </c>
      <c r="AU367" s="219" t="s">
        <v>80</v>
      </c>
      <c r="AY367" s="19" t="s">
        <v>122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19" t="s">
        <v>78</v>
      </c>
      <c r="BK367" s="220">
        <f>ROUND(I367*H367,2)</f>
        <v>0</v>
      </c>
      <c r="BL367" s="19" t="s">
        <v>128</v>
      </c>
      <c r="BM367" s="219" t="s">
        <v>807</v>
      </c>
    </row>
    <row r="368" s="2" customFormat="1">
      <c r="A368" s="40"/>
      <c r="B368" s="41"/>
      <c r="C368" s="42"/>
      <c r="D368" s="221" t="s">
        <v>130</v>
      </c>
      <c r="E368" s="42"/>
      <c r="F368" s="222" t="s">
        <v>187</v>
      </c>
      <c r="G368" s="42"/>
      <c r="H368" s="42"/>
      <c r="I368" s="223"/>
      <c r="J368" s="42"/>
      <c r="K368" s="42"/>
      <c r="L368" s="46"/>
      <c r="M368" s="224"/>
      <c r="N368" s="225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130</v>
      </c>
      <c r="AU368" s="19" t="s">
        <v>80</v>
      </c>
    </row>
    <row r="369" s="2" customFormat="1">
      <c r="A369" s="40"/>
      <c r="B369" s="41"/>
      <c r="C369" s="42"/>
      <c r="D369" s="226" t="s">
        <v>132</v>
      </c>
      <c r="E369" s="42"/>
      <c r="F369" s="227" t="s">
        <v>188</v>
      </c>
      <c r="G369" s="42"/>
      <c r="H369" s="42"/>
      <c r="I369" s="223"/>
      <c r="J369" s="42"/>
      <c r="K369" s="42"/>
      <c r="L369" s="46"/>
      <c r="M369" s="224"/>
      <c r="N369" s="225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132</v>
      </c>
      <c r="AU369" s="19" t="s">
        <v>80</v>
      </c>
    </row>
    <row r="370" s="13" customFormat="1">
      <c r="A370" s="13"/>
      <c r="B370" s="228"/>
      <c r="C370" s="229"/>
      <c r="D370" s="221" t="s">
        <v>134</v>
      </c>
      <c r="E370" s="230" t="s">
        <v>19</v>
      </c>
      <c r="F370" s="231" t="s">
        <v>808</v>
      </c>
      <c r="G370" s="229"/>
      <c r="H370" s="232">
        <v>58.520000000000003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8" t="s">
        <v>134</v>
      </c>
      <c r="AU370" s="238" t="s">
        <v>80</v>
      </c>
      <c r="AV370" s="13" t="s">
        <v>80</v>
      </c>
      <c r="AW370" s="13" t="s">
        <v>31</v>
      </c>
      <c r="AX370" s="13" t="s">
        <v>70</v>
      </c>
      <c r="AY370" s="238" t="s">
        <v>122</v>
      </c>
    </row>
    <row r="371" s="13" customFormat="1">
      <c r="A371" s="13"/>
      <c r="B371" s="228"/>
      <c r="C371" s="229"/>
      <c r="D371" s="221" t="s">
        <v>134</v>
      </c>
      <c r="E371" s="230" t="s">
        <v>19</v>
      </c>
      <c r="F371" s="231" t="s">
        <v>809</v>
      </c>
      <c r="G371" s="229"/>
      <c r="H371" s="232">
        <v>30.800000000000001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8" t="s">
        <v>134</v>
      </c>
      <c r="AU371" s="238" t="s">
        <v>80</v>
      </c>
      <c r="AV371" s="13" t="s">
        <v>80</v>
      </c>
      <c r="AW371" s="13" t="s">
        <v>31</v>
      </c>
      <c r="AX371" s="13" t="s">
        <v>70</v>
      </c>
      <c r="AY371" s="238" t="s">
        <v>122</v>
      </c>
    </row>
    <row r="372" s="14" customFormat="1">
      <c r="A372" s="14"/>
      <c r="B372" s="239"/>
      <c r="C372" s="240"/>
      <c r="D372" s="221" t="s">
        <v>134</v>
      </c>
      <c r="E372" s="241" t="s">
        <v>19</v>
      </c>
      <c r="F372" s="242" t="s">
        <v>137</v>
      </c>
      <c r="G372" s="240"/>
      <c r="H372" s="243">
        <v>89.320000000000007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9" t="s">
        <v>134</v>
      </c>
      <c r="AU372" s="249" t="s">
        <v>80</v>
      </c>
      <c r="AV372" s="14" t="s">
        <v>128</v>
      </c>
      <c r="AW372" s="14" t="s">
        <v>31</v>
      </c>
      <c r="AX372" s="14" t="s">
        <v>78</v>
      </c>
      <c r="AY372" s="249" t="s">
        <v>122</v>
      </c>
    </row>
    <row r="373" s="2" customFormat="1" ht="24.15" customHeight="1">
      <c r="A373" s="40"/>
      <c r="B373" s="41"/>
      <c r="C373" s="207" t="s">
        <v>810</v>
      </c>
      <c r="D373" s="207" t="s">
        <v>124</v>
      </c>
      <c r="E373" s="208" t="s">
        <v>811</v>
      </c>
      <c r="F373" s="209" t="s">
        <v>812</v>
      </c>
      <c r="G373" s="210" t="s">
        <v>813</v>
      </c>
      <c r="H373" s="211">
        <v>0.63800000000000001</v>
      </c>
      <c r="I373" s="212"/>
      <c r="J373" s="213">
        <f>ROUND(I373*H373,2)</f>
        <v>0</v>
      </c>
      <c r="K373" s="214"/>
      <c r="L373" s="46"/>
      <c r="M373" s="215" t="s">
        <v>19</v>
      </c>
      <c r="N373" s="216" t="s">
        <v>41</v>
      </c>
      <c r="O373" s="86"/>
      <c r="P373" s="217">
        <f>O373*H373</f>
        <v>0</v>
      </c>
      <c r="Q373" s="217">
        <v>0.0088000000000000005</v>
      </c>
      <c r="R373" s="217">
        <f>Q373*H373</f>
        <v>0.0056144000000000003</v>
      </c>
      <c r="S373" s="217">
        <v>0</v>
      </c>
      <c r="T373" s="218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9" t="s">
        <v>732</v>
      </c>
      <c r="AT373" s="219" t="s">
        <v>124</v>
      </c>
      <c r="AU373" s="219" t="s">
        <v>80</v>
      </c>
      <c r="AY373" s="19" t="s">
        <v>122</v>
      </c>
      <c r="BE373" s="220">
        <f>IF(N373="základní",J373,0)</f>
        <v>0</v>
      </c>
      <c r="BF373" s="220">
        <f>IF(N373="snížená",J373,0)</f>
        <v>0</v>
      </c>
      <c r="BG373" s="220">
        <f>IF(N373="zákl. přenesená",J373,0)</f>
        <v>0</v>
      </c>
      <c r="BH373" s="220">
        <f>IF(N373="sníž. přenesená",J373,0)</f>
        <v>0</v>
      </c>
      <c r="BI373" s="220">
        <f>IF(N373="nulová",J373,0)</f>
        <v>0</v>
      </c>
      <c r="BJ373" s="19" t="s">
        <v>78</v>
      </c>
      <c r="BK373" s="220">
        <f>ROUND(I373*H373,2)</f>
        <v>0</v>
      </c>
      <c r="BL373" s="19" t="s">
        <v>732</v>
      </c>
      <c r="BM373" s="219" t="s">
        <v>814</v>
      </c>
    </row>
    <row r="374" s="2" customFormat="1">
      <c r="A374" s="40"/>
      <c r="B374" s="41"/>
      <c r="C374" s="42"/>
      <c r="D374" s="221" t="s">
        <v>130</v>
      </c>
      <c r="E374" s="42"/>
      <c r="F374" s="222" t="s">
        <v>815</v>
      </c>
      <c r="G374" s="42"/>
      <c r="H374" s="42"/>
      <c r="I374" s="223"/>
      <c r="J374" s="42"/>
      <c r="K374" s="42"/>
      <c r="L374" s="46"/>
      <c r="M374" s="224"/>
      <c r="N374" s="225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130</v>
      </c>
      <c r="AU374" s="19" t="s">
        <v>80</v>
      </c>
    </row>
    <row r="375" s="2" customFormat="1">
      <c r="A375" s="40"/>
      <c r="B375" s="41"/>
      <c r="C375" s="42"/>
      <c r="D375" s="226" t="s">
        <v>132</v>
      </c>
      <c r="E375" s="42"/>
      <c r="F375" s="227" t="s">
        <v>816</v>
      </c>
      <c r="G375" s="42"/>
      <c r="H375" s="42"/>
      <c r="I375" s="223"/>
      <c r="J375" s="42"/>
      <c r="K375" s="42"/>
      <c r="L375" s="46"/>
      <c r="M375" s="224"/>
      <c r="N375" s="225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132</v>
      </c>
      <c r="AU375" s="19" t="s">
        <v>80</v>
      </c>
    </row>
    <row r="376" s="13" customFormat="1">
      <c r="A376" s="13"/>
      <c r="B376" s="228"/>
      <c r="C376" s="229"/>
      <c r="D376" s="221" t="s">
        <v>134</v>
      </c>
      <c r="E376" s="230" t="s">
        <v>19</v>
      </c>
      <c r="F376" s="231" t="s">
        <v>817</v>
      </c>
      <c r="G376" s="229"/>
      <c r="H376" s="232">
        <v>418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8" t="s">
        <v>134</v>
      </c>
      <c r="AU376" s="238" t="s">
        <v>80</v>
      </c>
      <c r="AV376" s="13" t="s">
        <v>80</v>
      </c>
      <c r="AW376" s="13" t="s">
        <v>31</v>
      </c>
      <c r="AX376" s="13" t="s">
        <v>70</v>
      </c>
      <c r="AY376" s="238" t="s">
        <v>122</v>
      </c>
    </row>
    <row r="377" s="13" customFormat="1">
      <c r="A377" s="13"/>
      <c r="B377" s="228"/>
      <c r="C377" s="229"/>
      <c r="D377" s="221" t="s">
        <v>134</v>
      </c>
      <c r="E377" s="230" t="s">
        <v>19</v>
      </c>
      <c r="F377" s="231" t="s">
        <v>818</v>
      </c>
      <c r="G377" s="229"/>
      <c r="H377" s="232">
        <v>220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8" t="s">
        <v>134</v>
      </c>
      <c r="AU377" s="238" t="s">
        <v>80</v>
      </c>
      <c r="AV377" s="13" t="s">
        <v>80</v>
      </c>
      <c r="AW377" s="13" t="s">
        <v>31</v>
      </c>
      <c r="AX377" s="13" t="s">
        <v>70</v>
      </c>
      <c r="AY377" s="238" t="s">
        <v>122</v>
      </c>
    </row>
    <row r="378" s="14" customFormat="1">
      <c r="A378" s="14"/>
      <c r="B378" s="239"/>
      <c r="C378" s="240"/>
      <c r="D378" s="221" t="s">
        <v>134</v>
      </c>
      <c r="E378" s="241" t="s">
        <v>19</v>
      </c>
      <c r="F378" s="242" t="s">
        <v>137</v>
      </c>
      <c r="G378" s="240"/>
      <c r="H378" s="243">
        <v>638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9" t="s">
        <v>134</v>
      </c>
      <c r="AU378" s="249" t="s">
        <v>80</v>
      </c>
      <c r="AV378" s="14" t="s">
        <v>128</v>
      </c>
      <c r="AW378" s="14" t="s">
        <v>31</v>
      </c>
      <c r="AX378" s="14" t="s">
        <v>78</v>
      </c>
      <c r="AY378" s="249" t="s">
        <v>122</v>
      </c>
    </row>
    <row r="379" s="13" customFormat="1">
      <c r="A379" s="13"/>
      <c r="B379" s="228"/>
      <c r="C379" s="229"/>
      <c r="D379" s="221" t="s">
        <v>134</v>
      </c>
      <c r="E379" s="229"/>
      <c r="F379" s="231" t="s">
        <v>819</v>
      </c>
      <c r="G379" s="229"/>
      <c r="H379" s="232">
        <v>0.63800000000000001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8" t="s">
        <v>134</v>
      </c>
      <c r="AU379" s="238" t="s">
        <v>80</v>
      </c>
      <c r="AV379" s="13" t="s">
        <v>80</v>
      </c>
      <c r="AW379" s="13" t="s">
        <v>4</v>
      </c>
      <c r="AX379" s="13" t="s">
        <v>78</v>
      </c>
      <c r="AY379" s="238" t="s">
        <v>122</v>
      </c>
    </row>
    <row r="380" s="2" customFormat="1" ht="24.15" customHeight="1">
      <c r="A380" s="40"/>
      <c r="B380" s="41"/>
      <c r="C380" s="207" t="s">
        <v>820</v>
      </c>
      <c r="D380" s="207" t="s">
        <v>124</v>
      </c>
      <c r="E380" s="208" t="s">
        <v>821</v>
      </c>
      <c r="F380" s="209" t="s">
        <v>822</v>
      </c>
      <c r="G380" s="210" t="s">
        <v>278</v>
      </c>
      <c r="H380" s="211">
        <v>638</v>
      </c>
      <c r="I380" s="212"/>
      <c r="J380" s="213">
        <f>ROUND(I380*H380,2)</f>
        <v>0</v>
      </c>
      <c r="K380" s="214"/>
      <c r="L380" s="46"/>
      <c r="M380" s="215" t="s">
        <v>19</v>
      </c>
      <c r="N380" s="216" t="s">
        <v>41</v>
      </c>
      <c r="O380" s="86"/>
      <c r="P380" s="217">
        <f>O380*H380</f>
        <v>0</v>
      </c>
      <c r="Q380" s="217">
        <v>0</v>
      </c>
      <c r="R380" s="217">
        <f>Q380*H380</f>
        <v>0</v>
      </c>
      <c r="S380" s="217">
        <v>0</v>
      </c>
      <c r="T380" s="218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9" t="s">
        <v>732</v>
      </c>
      <c r="AT380" s="219" t="s">
        <v>124</v>
      </c>
      <c r="AU380" s="219" t="s">
        <v>80</v>
      </c>
      <c r="AY380" s="19" t="s">
        <v>122</v>
      </c>
      <c r="BE380" s="220">
        <f>IF(N380="základní",J380,0)</f>
        <v>0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19" t="s">
        <v>78</v>
      </c>
      <c r="BK380" s="220">
        <f>ROUND(I380*H380,2)</f>
        <v>0</v>
      </c>
      <c r="BL380" s="19" t="s">
        <v>732</v>
      </c>
      <c r="BM380" s="219" t="s">
        <v>823</v>
      </c>
    </row>
    <row r="381" s="2" customFormat="1">
      <c r="A381" s="40"/>
      <c r="B381" s="41"/>
      <c r="C381" s="42"/>
      <c r="D381" s="221" t="s">
        <v>130</v>
      </c>
      <c r="E381" s="42"/>
      <c r="F381" s="222" t="s">
        <v>824</v>
      </c>
      <c r="G381" s="42"/>
      <c r="H381" s="42"/>
      <c r="I381" s="223"/>
      <c r="J381" s="42"/>
      <c r="K381" s="42"/>
      <c r="L381" s="46"/>
      <c r="M381" s="224"/>
      <c r="N381" s="225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130</v>
      </c>
      <c r="AU381" s="19" t="s">
        <v>80</v>
      </c>
    </row>
    <row r="382" s="2" customFormat="1">
      <c r="A382" s="40"/>
      <c r="B382" s="41"/>
      <c r="C382" s="42"/>
      <c r="D382" s="226" t="s">
        <v>132</v>
      </c>
      <c r="E382" s="42"/>
      <c r="F382" s="227" t="s">
        <v>825</v>
      </c>
      <c r="G382" s="42"/>
      <c r="H382" s="42"/>
      <c r="I382" s="223"/>
      <c r="J382" s="42"/>
      <c r="K382" s="42"/>
      <c r="L382" s="46"/>
      <c r="M382" s="224"/>
      <c r="N382" s="225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132</v>
      </c>
      <c r="AU382" s="19" t="s">
        <v>80</v>
      </c>
    </row>
    <row r="383" s="13" customFormat="1">
      <c r="A383" s="13"/>
      <c r="B383" s="228"/>
      <c r="C383" s="229"/>
      <c r="D383" s="221" t="s">
        <v>134</v>
      </c>
      <c r="E383" s="230" t="s">
        <v>19</v>
      </c>
      <c r="F383" s="231" t="s">
        <v>826</v>
      </c>
      <c r="G383" s="229"/>
      <c r="H383" s="232">
        <v>418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8" t="s">
        <v>134</v>
      </c>
      <c r="AU383" s="238" t="s">
        <v>80</v>
      </c>
      <c r="AV383" s="13" t="s">
        <v>80</v>
      </c>
      <c r="AW383" s="13" t="s">
        <v>31</v>
      </c>
      <c r="AX383" s="13" t="s">
        <v>70</v>
      </c>
      <c r="AY383" s="238" t="s">
        <v>122</v>
      </c>
    </row>
    <row r="384" s="13" customFormat="1">
      <c r="A384" s="13"/>
      <c r="B384" s="228"/>
      <c r="C384" s="229"/>
      <c r="D384" s="221" t="s">
        <v>134</v>
      </c>
      <c r="E384" s="230" t="s">
        <v>19</v>
      </c>
      <c r="F384" s="231" t="s">
        <v>818</v>
      </c>
      <c r="G384" s="229"/>
      <c r="H384" s="232">
        <v>220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134</v>
      </c>
      <c r="AU384" s="238" t="s">
        <v>80</v>
      </c>
      <c r="AV384" s="13" t="s">
        <v>80</v>
      </c>
      <c r="AW384" s="13" t="s">
        <v>31</v>
      </c>
      <c r="AX384" s="13" t="s">
        <v>70</v>
      </c>
      <c r="AY384" s="238" t="s">
        <v>122</v>
      </c>
    </row>
    <row r="385" s="14" customFormat="1">
      <c r="A385" s="14"/>
      <c r="B385" s="239"/>
      <c r="C385" s="240"/>
      <c r="D385" s="221" t="s">
        <v>134</v>
      </c>
      <c r="E385" s="241" t="s">
        <v>19</v>
      </c>
      <c r="F385" s="242" t="s">
        <v>137</v>
      </c>
      <c r="G385" s="240"/>
      <c r="H385" s="243">
        <v>638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9" t="s">
        <v>134</v>
      </c>
      <c r="AU385" s="249" t="s">
        <v>80</v>
      </c>
      <c r="AV385" s="14" t="s">
        <v>128</v>
      </c>
      <c r="AW385" s="14" t="s">
        <v>31</v>
      </c>
      <c r="AX385" s="14" t="s">
        <v>78</v>
      </c>
      <c r="AY385" s="249" t="s">
        <v>122</v>
      </c>
    </row>
    <row r="386" s="2" customFormat="1" ht="37.8" customHeight="1">
      <c r="A386" s="40"/>
      <c r="B386" s="41"/>
      <c r="C386" s="207" t="s">
        <v>827</v>
      </c>
      <c r="D386" s="207" t="s">
        <v>124</v>
      </c>
      <c r="E386" s="208" t="s">
        <v>828</v>
      </c>
      <c r="F386" s="209" t="s">
        <v>829</v>
      </c>
      <c r="G386" s="210" t="s">
        <v>140</v>
      </c>
      <c r="H386" s="211">
        <v>66.989999999999995</v>
      </c>
      <c r="I386" s="212"/>
      <c r="J386" s="213">
        <f>ROUND(I386*H386,2)</f>
        <v>0</v>
      </c>
      <c r="K386" s="214"/>
      <c r="L386" s="46"/>
      <c r="M386" s="215" t="s">
        <v>19</v>
      </c>
      <c r="N386" s="216" t="s">
        <v>41</v>
      </c>
      <c r="O386" s="86"/>
      <c r="P386" s="217">
        <f>O386*H386</f>
        <v>0</v>
      </c>
      <c r="Q386" s="217">
        <v>0</v>
      </c>
      <c r="R386" s="217">
        <f>Q386*H386</f>
        <v>0</v>
      </c>
      <c r="S386" s="217">
        <v>0</v>
      </c>
      <c r="T386" s="218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9" t="s">
        <v>732</v>
      </c>
      <c r="AT386" s="219" t="s">
        <v>124</v>
      </c>
      <c r="AU386" s="219" t="s">
        <v>80</v>
      </c>
      <c r="AY386" s="19" t="s">
        <v>122</v>
      </c>
      <c r="BE386" s="220">
        <f>IF(N386="základní",J386,0)</f>
        <v>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19" t="s">
        <v>78</v>
      </c>
      <c r="BK386" s="220">
        <f>ROUND(I386*H386,2)</f>
        <v>0</v>
      </c>
      <c r="BL386" s="19" t="s">
        <v>732</v>
      </c>
      <c r="BM386" s="219" t="s">
        <v>830</v>
      </c>
    </row>
    <row r="387" s="2" customFormat="1">
      <c r="A387" s="40"/>
      <c r="B387" s="41"/>
      <c r="C387" s="42"/>
      <c r="D387" s="221" t="s">
        <v>130</v>
      </c>
      <c r="E387" s="42"/>
      <c r="F387" s="222" t="s">
        <v>831</v>
      </c>
      <c r="G387" s="42"/>
      <c r="H387" s="42"/>
      <c r="I387" s="223"/>
      <c r="J387" s="42"/>
      <c r="K387" s="42"/>
      <c r="L387" s="46"/>
      <c r="M387" s="224"/>
      <c r="N387" s="225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130</v>
      </c>
      <c r="AU387" s="19" t="s">
        <v>80</v>
      </c>
    </row>
    <row r="388" s="2" customFormat="1">
      <c r="A388" s="40"/>
      <c r="B388" s="41"/>
      <c r="C388" s="42"/>
      <c r="D388" s="226" t="s">
        <v>132</v>
      </c>
      <c r="E388" s="42"/>
      <c r="F388" s="227" t="s">
        <v>832</v>
      </c>
      <c r="G388" s="42"/>
      <c r="H388" s="42"/>
      <c r="I388" s="223"/>
      <c r="J388" s="42"/>
      <c r="K388" s="42"/>
      <c r="L388" s="46"/>
      <c r="M388" s="224"/>
      <c r="N388" s="225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132</v>
      </c>
      <c r="AU388" s="19" t="s">
        <v>80</v>
      </c>
    </row>
    <row r="389" s="13" customFormat="1">
      <c r="A389" s="13"/>
      <c r="B389" s="228"/>
      <c r="C389" s="229"/>
      <c r="D389" s="221" t="s">
        <v>134</v>
      </c>
      <c r="E389" s="230" t="s">
        <v>19</v>
      </c>
      <c r="F389" s="231" t="s">
        <v>833</v>
      </c>
      <c r="G389" s="229"/>
      <c r="H389" s="232">
        <v>43.890000000000001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8" t="s">
        <v>134</v>
      </c>
      <c r="AU389" s="238" t="s">
        <v>80</v>
      </c>
      <c r="AV389" s="13" t="s">
        <v>80</v>
      </c>
      <c r="AW389" s="13" t="s">
        <v>31</v>
      </c>
      <c r="AX389" s="13" t="s">
        <v>70</v>
      </c>
      <c r="AY389" s="238" t="s">
        <v>122</v>
      </c>
    </row>
    <row r="390" s="13" customFormat="1">
      <c r="A390" s="13"/>
      <c r="B390" s="228"/>
      <c r="C390" s="229"/>
      <c r="D390" s="221" t="s">
        <v>134</v>
      </c>
      <c r="E390" s="230" t="s">
        <v>19</v>
      </c>
      <c r="F390" s="231" t="s">
        <v>834</v>
      </c>
      <c r="G390" s="229"/>
      <c r="H390" s="232">
        <v>23.100000000000001</v>
      </c>
      <c r="I390" s="233"/>
      <c r="J390" s="229"/>
      <c r="K390" s="229"/>
      <c r="L390" s="234"/>
      <c r="M390" s="235"/>
      <c r="N390" s="236"/>
      <c r="O390" s="236"/>
      <c r="P390" s="236"/>
      <c r="Q390" s="236"/>
      <c r="R390" s="236"/>
      <c r="S390" s="236"/>
      <c r="T390" s="23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8" t="s">
        <v>134</v>
      </c>
      <c r="AU390" s="238" t="s">
        <v>80</v>
      </c>
      <c r="AV390" s="13" t="s">
        <v>80</v>
      </c>
      <c r="AW390" s="13" t="s">
        <v>31</v>
      </c>
      <c r="AX390" s="13" t="s">
        <v>70</v>
      </c>
      <c r="AY390" s="238" t="s">
        <v>122</v>
      </c>
    </row>
    <row r="391" s="14" customFormat="1">
      <c r="A391" s="14"/>
      <c r="B391" s="239"/>
      <c r="C391" s="240"/>
      <c r="D391" s="221" t="s">
        <v>134</v>
      </c>
      <c r="E391" s="241" t="s">
        <v>19</v>
      </c>
      <c r="F391" s="242" t="s">
        <v>137</v>
      </c>
      <c r="G391" s="240"/>
      <c r="H391" s="243">
        <v>66.990000000000009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9" t="s">
        <v>134</v>
      </c>
      <c r="AU391" s="249" t="s">
        <v>80</v>
      </c>
      <c r="AV391" s="14" t="s">
        <v>128</v>
      </c>
      <c r="AW391" s="14" t="s">
        <v>31</v>
      </c>
      <c r="AX391" s="14" t="s">
        <v>78</v>
      </c>
      <c r="AY391" s="249" t="s">
        <v>122</v>
      </c>
    </row>
    <row r="392" s="2" customFormat="1" ht="37.8" customHeight="1">
      <c r="A392" s="40"/>
      <c r="B392" s="41"/>
      <c r="C392" s="207" t="s">
        <v>835</v>
      </c>
      <c r="D392" s="207" t="s">
        <v>124</v>
      </c>
      <c r="E392" s="208" t="s">
        <v>836</v>
      </c>
      <c r="F392" s="209" t="s">
        <v>837</v>
      </c>
      <c r="G392" s="210" t="s">
        <v>140</v>
      </c>
      <c r="H392" s="211">
        <v>89.319999999999993</v>
      </c>
      <c r="I392" s="212"/>
      <c r="J392" s="213">
        <f>ROUND(I392*H392,2)</f>
        <v>0</v>
      </c>
      <c r="K392" s="214"/>
      <c r="L392" s="46"/>
      <c r="M392" s="215" t="s">
        <v>19</v>
      </c>
      <c r="N392" s="216" t="s">
        <v>41</v>
      </c>
      <c r="O392" s="86"/>
      <c r="P392" s="217">
        <f>O392*H392</f>
        <v>0</v>
      </c>
      <c r="Q392" s="217">
        <v>0</v>
      </c>
      <c r="R392" s="217">
        <f>Q392*H392</f>
        <v>0</v>
      </c>
      <c r="S392" s="217">
        <v>0</v>
      </c>
      <c r="T392" s="218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9" t="s">
        <v>732</v>
      </c>
      <c r="AT392" s="219" t="s">
        <v>124</v>
      </c>
      <c r="AU392" s="219" t="s">
        <v>80</v>
      </c>
      <c r="AY392" s="19" t="s">
        <v>122</v>
      </c>
      <c r="BE392" s="220">
        <f>IF(N392="základní",J392,0)</f>
        <v>0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19" t="s">
        <v>78</v>
      </c>
      <c r="BK392" s="220">
        <f>ROUND(I392*H392,2)</f>
        <v>0</v>
      </c>
      <c r="BL392" s="19" t="s">
        <v>732</v>
      </c>
      <c r="BM392" s="219" t="s">
        <v>838</v>
      </c>
    </row>
    <row r="393" s="2" customFormat="1">
      <c r="A393" s="40"/>
      <c r="B393" s="41"/>
      <c r="C393" s="42"/>
      <c r="D393" s="221" t="s">
        <v>130</v>
      </c>
      <c r="E393" s="42"/>
      <c r="F393" s="222" t="s">
        <v>839</v>
      </c>
      <c r="G393" s="42"/>
      <c r="H393" s="42"/>
      <c r="I393" s="223"/>
      <c r="J393" s="42"/>
      <c r="K393" s="42"/>
      <c r="L393" s="46"/>
      <c r="M393" s="224"/>
      <c r="N393" s="225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130</v>
      </c>
      <c r="AU393" s="19" t="s">
        <v>80</v>
      </c>
    </row>
    <row r="394" s="2" customFormat="1">
      <c r="A394" s="40"/>
      <c r="B394" s="41"/>
      <c r="C394" s="42"/>
      <c r="D394" s="226" t="s">
        <v>132</v>
      </c>
      <c r="E394" s="42"/>
      <c r="F394" s="227" t="s">
        <v>840</v>
      </c>
      <c r="G394" s="42"/>
      <c r="H394" s="42"/>
      <c r="I394" s="223"/>
      <c r="J394" s="42"/>
      <c r="K394" s="42"/>
      <c r="L394" s="46"/>
      <c r="M394" s="224"/>
      <c r="N394" s="225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132</v>
      </c>
      <c r="AU394" s="19" t="s">
        <v>80</v>
      </c>
    </row>
    <row r="395" s="15" customFormat="1">
      <c r="A395" s="15"/>
      <c r="B395" s="267"/>
      <c r="C395" s="268"/>
      <c r="D395" s="221" t="s">
        <v>134</v>
      </c>
      <c r="E395" s="269" t="s">
        <v>19</v>
      </c>
      <c r="F395" s="270" t="s">
        <v>841</v>
      </c>
      <c r="G395" s="268"/>
      <c r="H395" s="269" t="s">
        <v>19</v>
      </c>
      <c r="I395" s="271"/>
      <c r="J395" s="268"/>
      <c r="K395" s="268"/>
      <c r="L395" s="272"/>
      <c r="M395" s="273"/>
      <c r="N395" s="274"/>
      <c r="O395" s="274"/>
      <c r="P395" s="274"/>
      <c r="Q395" s="274"/>
      <c r="R395" s="274"/>
      <c r="S395" s="274"/>
      <c r="T395" s="27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6" t="s">
        <v>134</v>
      </c>
      <c r="AU395" s="276" t="s">
        <v>80</v>
      </c>
      <c r="AV395" s="15" t="s">
        <v>78</v>
      </c>
      <c r="AW395" s="15" t="s">
        <v>31</v>
      </c>
      <c r="AX395" s="15" t="s">
        <v>70</v>
      </c>
      <c r="AY395" s="276" t="s">
        <v>122</v>
      </c>
    </row>
    <row r="396" s="13" customFormat="1">
      <c r="A396" s="13"/>
      <c r="B396" s="228"/>
      <c r="C396" s="229"/>
      <c r="D396" s="221" t="s">
        <v>134</v>
      </c>
      <c r="E396" s="230" t="s">
        <v>19</v>
      </c>
      <c r="F396" s="231" t="s">
        <v>808</v>
      </c>
      <c r="G396" s="229"/>
      <c r="H396" s="232">
        <v>58.520000000000003</v>
      </c>
      <c r="I396" s="233"/>
      <c r="J396" s="229"/>
      <c r="K396" s="229"/>
      <c r="L396" s="234"/>
      <c r="M396" s="235"/>
      <c r="N396" s="236"/>
      <c r="O396" s="236"/>
      <c r="P396" s="236"/>
      <c r="Q396" s="236"/>
      <c r="R396" s="236"/>
      <c r="S396" s="236"/>
      <c r="T396" s="23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8" t="s">
        <v>134</v>
      </c>
      <c r="AU396" s="238" t="s">
        <v>80</v>
      </c>
      <c r="AV396" s="13" t="s">
        <v>80</v>
      </c>
      <c r="AW396" s="13" t="s">
        <v>31</v>
      </c>
      <c r="AX396" s="13" t="s">
        <v>70</v>
      </c>
      <c r="AY396" s="238" t="s">
        <v>122</v>
      </c>
    </row>
    <row r="397" s="13" customFormat="1">
      <c r="A397" s="13"/>
      <c r="B397" s="228"/>
      <c r="C397" s="229"/>
      <c r="D397" s="221" t="s">
        <v>134</v>
      </c>
      <c r="E397" s="230" t="s">
        <v>19</v>
      </c>
      <c r="F397" s="231" t="s">
        <v>809</v>
      </c>
      <c r="G397" s="229"/>
      <c r="H397" s="232">
        <v>30.800000000000001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8" t="s">
        <v>134</v>
      </c>
      <c r="AU397" s="238" t="s">
        <v>80</v>
      </c>
      <c r="AV397" s="13" t="s">
        <v>80</v>
      </c>
      <c r="AW397" s="13" t="s">
        <v>31</v>
      </c>
      <c r="AX397" s="13" t="s">
        <v>70</v>
      </c>
      <c r="AY397" s="238" t="s">
        <v>122</v>
      </c>
    </row>
    <row r="398" s="14" customFormat="1">
      <c r="A398" s="14"/>
      <c r="B398" s="239"/>
      <c r="C398" s="240"/>
      <c r="D398" s="221" t="s">
        <v>134</v>
      </c>
      <c r="E398" s="241" t="s">
        <v>19</v>
      </c>
      <c r="F398" s="242" t="s">
        <v>137</v>
      </c>
      <c r="G398" s="240"/>
      <c r="H398" s="243">
        <v>89.320000000000007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9" t="s">
        <v>134</v>
      </c>
      <c r="AU398" s="249" t="s">
        <v>80</v>
      </c>
      <c r="AV398" s="14" t="s">
        <v>128</v>
      </c>
      <c r="AW398" s="14" t="s">
        <v>31</v>
      </c>
      <c r="AX398" s="14" t="s">
        <v>78</v>
      </c>
      <c r="AY398" s="249" t="s">
        <v>122</v>
      </c>
    </row>
    <row r="399" s="2" customFormat="1" ht="37.8" customHeight="1">
      <c r="A399" s="40"/>
      <c r="B399" s="41"/>
      <c r="C399" s="207" t="s">
        <v>842</v>
      </c>
      <c r="D399" s="207" t="s">
        <v>124</v>
      </c>
      <c r="E399" s="208" t="s">
        <v>843</v>
      </c>
      <c r="F399" s="209" t="s">
        <v>844</v>
      </c>
      <c r="G399" s="210" t="s">
        <v>140</v>
      </c>
      <c r="H399" s="211">
        <v>803.88</v>
      </c>
      <c r="I399" s="212"/>
      <c r="J399" s="213">
        <f>ROUND(I399*H399,2)</f>
        <v>0</v>
      </c>
      <c r="K399" s="214"/>
      <c r="L399" s="46"/>
      <c r="M399" s="215" t="s">
        <v>19</v>
      </c>
      <c r="N399" s="216" t="s">
        <v>41</v>
      </c>
      <c r="O399" s="86"/>
      <c r="P399" s="217">
        <f>O399*H399</f>
        <v>0</v>
      </c>
      <c r="Q399" s="217">
        <v>0</v>
      </c>
      <c r="R399" s="217">
        <f>Q399*H399</f>
        <v>0</v>
      </c>
      <c r="S399" s="217">
        <v>0</v>
      </c>
      <c r="T399" s="218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9" t="s">
        <v>732</v>
      </c>
      <c r="AT399" s="219" t="s">
        <v>124</v>
      </c>
      <c r="AU399" s="219" t="s">
        <v>80</v>
      </c>
      <c r="AY399" s="19" t="s">
        <v>122</v>
      </c>
      <c r="BE399" s="220">
        <f>IF(N399="základní",J399,0)</f>
        <v>0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19" t="s">
        <v>78</v>
      </c>
      <c r="BK399" s="220">
        <f>ROUND(I399*H399,2)</f>
        <v>0</v>
      </c>
      <c r="BL399" s="19" t="s">
        <v>732</v>
      </c>
      <c r="BM399" s="219" t="s">
        <v>845</v>
      </c>
    </row>
    <row r="400" s="2" customFormat="1">
      <c r="A400" s="40"/>
      <c r="B400" s="41"/>
      <c r="C400" s="42"/>
      <c r="D400" s="221" t="s">
        <v>130</v>
      </c>
      <c r="E400" s="42"/>
      <c r="F400" s="222" t="s">
        <v>846</v>
      </c>
      <c r="G400" s="42"/>
      <c r="H400" s="42"/>
      <c r="I400" s="223"/>
      <c r="J400" s="42"/>
      <c r="K400" s="42"/>
      <c r="L400" s="46"/>
      <c r="M400" s="224"/>
      <c r="N400" s="225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130</v>
      </c>
      <c r="AU400" s="19" t="s">
        <v>80</v>
      </c>
    </row>
    <row r="401" s="2" customFormat="1">
      <c r="A401" s="40"/>
      <c r="B401" s="41"/>
      <c r="C401" s="42"/>
      <c r="D401" s="226" t="s">
        <v>132</v>
      </c>
      <c r="E401" s="42"/>
      <c r="F401" s="227" t="s">
        <v>847</v>
      </c>
      <c r="G401" s="42"/>
      <c r="H401" s="42"/>
      <c r="I401" s="223"/>
      <c r="J401" s="42"/>
      <c r="K401" s="42"/>
      <c r="L401" s="46"/>
      <c r="M401" s="224"/>
      <c r="N401" s="225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132</v>
      </c>
      <c r="AU401" s="19" t="s">
        <v>80</v>
      </c>
    </row>
    <row r="402" s="13" customFormat="1">
      <c r="A402" s="13"/>
      <c r="B402" s="228"/>
      <c r="C402" s="229"/>
      <c r="D402" s="221" t="s">
        <v>134</v>
      </c>
      <c r="E402" s="229"/>
      <c r="F402" s="231" t="s">
        <v>848</v>
      </c>
      <c r="G402" s="229"/>
      <c r="H402" s="232">
        <v>803.88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8" t="s">
        <v>134</v>
      </c>
      <c r="AU402" s="238" t="s">
        <v>80</v>
      </c>
      <c r="AV402" s="13" t="s">
        <v>80</v>
      </c>
      <c r="AW402" s="13" t="s">
        <v>4</v>
      </c>
      <c r="AX402" s="13" t="s">
        <v>78</v>
      </c>
      <c r="AY402" s="238" t="s">
        <v>122</v>
      </c>
    </row>
    <row r="403" s="2" customFormat="1" ht="24.15" customHeight="1">
      <c r="A403" s="40"/>
      <c r="B403" s="41"/>
      <c r="C403" s="207" t="s">
        <v>849</v>
      </c>
      <c r="D403" s="207" t="s">
        <v>124</v>
      </c>
      <c r="E403" s="208" t="s">
        <v>850</v>
      </c>
      <c r="F403" s="209" t="s">
        <v>851</v>
      </c>
      <c r="G403" s="210" t="s">
        <v>178</v>
      </c>
      <c r="H403" s="211">
        <v>160.77600000000001</v>
      </c>
      <c r="I403" s="212"/>
      <c r="J403" s="213">
        <f>ROUND(I403*H403,2)</f>
        <v>0</v>
      </c>
      <c r="K403" s="214"/>
      <c r="L403" s="46"/>
      <c r="M403" s="215" t="s">
        <v>19</v>
      </c>
      <c r="N403" s="216" t="s">
        <v>41</v>
      </c>
      <c r="O403" s="86"/>
      <c r="P403" s="217">
        <f>O403*H403</f>
        <v>0</v>
      </c>
      <c r="Q403" s="217">
        <v>0</v>
      </c>
      <c r="R403" s="217">
        <f>Q403*H403</f>
        <v>0</v>
      </c>
      <c r="S403" s="217">
        <v>0</v>
      </c>
      <c r="T403" s="218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9" t="s">
        <v>732</v>
      </c>
      <c r="AT403" s="219" t="s">
        <v>124</v>
      </c>
      <c r="AU403" s="219" t="s">
        <v>80</v>
      </c>
      <c r="AY403" s="19" t="s">
        <v>122</v>
      </c>
      <c r="BE403" s="220">
        <f>IF(N403="základní",J403,0)</f>
        <v>0</v>
      </c>
      <c r="BF403" s="220">
        <f>IF(N403="snížená",J403,0)</f>
        <v>0</v>
      </c>
      <c r="BG403" s="220">
        <f>IF(N403="zákl. přenesená",J403,0)</f>
        <v>0</v>
      </c>
      <c r="BH403" s="220">
        <f>IF(N403="sníž. přenesená",J403,0)</f>
        <v>0</v>
      </c>
      <c r="BI403" s="220">
        <f>IF(N403="nulová",J403,0)</f>
        <v>0</v>
      </c>
      <c r="BJ403" s="19" t="s">
        <v>78</v>
      </c>
      <c r="BK403" s="220">
        <f>ROUND(I403*H403,2)</f>
        <v>0</v>
      </c>
      <c r="BL403" s="19" t="s">
        <v>732</v>
      </c>
      <c r="BM403" s="219" t="s">
        <v>852</v>
      </c>
    </row>
    <row r="404" s="2" customFormat="1">
      <c r="A404" s="40"/>
      <c r="B404" s="41"/>
      <c r="C404" s="42"/>
      <c r="D404" s="221" t="s">
        <v>130</v>
      </c>
      <c r="E404" s="42"/>
      <c r="F404" s="222" t="s">
        <v>853</v>
      </c>
      <c r="G404" s="42"/>
      <c r="H404" s="42"/>
      <c r="I404" s="223"/>
      <c r="J404" s="42"/>
      <c r="K404" s="42"/>
      <c r="L404" s="46"/>
      <c r="M404" s="224"/>
      <c r="N404" s="225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130</v>
      </c>
      <c r="AU404" s="19" t="s">
        <v>80</v>
      </c>
    </row>
    <row r="405" s="2" customFormat="1">
      <c r="A405" s="40"/>
      <c r="B405" s="41"/>
      <c r="C405" s="42"/>
      <c r="D405" s="226" t="s">
        <v>132</v>
      </c>
      <c r="E405" s="42"/>
      <c r="F405" s="227" t="s">
        <v>854</v>
      </c>
      <c r="G405" s="42"/>
      <c r="H405" s="42"/>
      <c r="I405" s="223"/>
      <c r="J405" s="42"/>
      <c r="K405" s="42"/>
      <c r="L405" s="46"/>
      <c r="M405" s="224"/>
      <c r="N405" s="225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132</v>
      </c>
      <c r="AU405" s="19" t="s">
        <v>80</v>
      </c>
    </row>
    <row r="406" s="13" customFormat="1">
      <c r="A406" s="13"/>
      <c r="B406" s="228"/>
      <c r="C406" s="229"/>
      <c r="D406" s="221" t="s">
        <v>134</v>
      </c>
      <c r="E406" s="229"/>
      <c r="F406" s="231" t="s">
        <v>855</v>
      </c>
      <c r="G406" s="229"/>
      <c r="H406" s="232">
        <v>160.77600000000001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8" t="s">
        <v>134</v>
      </c>
      <c r="AU406" s="238" t="s">
        <v>80</v>
      </c>
      <c r="AV406" s="13" t="s">
        <v>80</v>
      </c>
      <c r="AW406" s="13" t="s">
        <v>4</v>
      </c>
      <c r="AX406" s="13" t="s">
        <v>78</v>
      </c>
      <c r="AY406" s="238" t="s">
        <v>122</v>
      </c>
    </row>
    <row r="407" s="2" customFormat="1" ht="24.15" customHeight="1">
      <c r="A407" s="40"/>
      <c r="B407" s="41"/>
      <c r="C407" s="207" t="s">
        <v>856</v>
      </c>
      <c r="D407" s="207" t="s">
        <v>124</v>
      </c>
      <c r="E407" s="208" t="s">
        <v>857</v>
      </c>
      <c r="F407" s="209" t="s">
        <v>858</v>
      </c>
      <c r="G407" s="210" t="s">
        <v>140</v>
      </c>
      <c r="H407" s="211">
        <v>178.63999999999999</v>
      </c>
      <c r="I407" s="212"/>
      <c r="J407" s="213">
        <f>ROUND(I407*H407,2)</f>
        <v>0</v>
      </c>
      <c r="K407" s="214"/>
      <c r="L407" s="46"/>
      <c r="M407" s="215" t="s">
        <v>19</v>
      </c>
      <c r="N407" s="216" t="s">
        <v>41</v>
      </c>
      <c r="O407" s="86"/>
      <c r="P407" s="217">
        <f>O407*H407</f>
        <v>0</v>
      </c>
      <c r="Q407" s="217">
        <v>0</v>
      </c>
      <c r="R407" s="217">
        <f>Q407*H407</f>
        <v>0</v>
      </c>
      <c r="S407" s="217">
        <v>0</v>
      </c>
      <c r="T407" s="218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9" t="s">
        <v>732</v>
      </c>
      <c r="AT407" s="219" t="s">
        <v>124</v>
      </c>
      <c r="AU407" s="219" t="s">
        <v>80</v>
      </c>
      <c r="AY407" s="19" t="s">
        <v>122</v>
      </c>
      <c r="BE407" s="220">
        <f>IF(N407="základní",J407,0)</f>
        <v>0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19" t="s">
        <v>78</v>
      </c>
      <c r="BK407" s="220">
        <f>ROUND(I407*H407,2)</f>
        <v>0</v>
      </c>
      <c r="BL407" s="19" t="s">
        <v>732</v>
      </c>
      <c r="BM407" s="219" t="s">
        <v>859</v>
      </c>
    </row>
    <row r="408" s="2" customFormat="1">
      <c r="A408" s="40"/>
      <c r="B408" s="41"/>
      <c r="C408" s="42"/>
      <c r="D408" s="221" t="s">
        <v>130</v>
      </c>
      <c r="E408" s="42"/>
      <c r="F408" s="222" t="s">
        <v>860</v>
      </c>
      <c r="G408" s="42"/>
      <c r="H408" s="42"/>
      <c r="I408" s="223"/>
      <c r="J408" s="42"/>
      <c r="K408" s="42"/>
      <c r="L408" s="46"/>
      <c r="M408" s="224"/>
      <c r="N408" s="225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130</v>
      </c>
      <c r="AU408" s="19" t="s">
        <v>80</v>
      </c>
    </row>
    <row r="409" s="2" customFormat="1">
      <c r="A409" s="40"/>
      <c r="B409" s="41"/>
      <c r="C409" s="42"/>
      <c r="D409" s="226" t="s">
        <v>132</v>
      </c>
      <c r="E409" s="42"/>
      <c r="F409" s="227" t="s">
        <v>861</v>
      </c>
      <c r="G409" s="42"/>
      <c r="H409" s="42"/>
      <c r="I409" s="223"/>
      <c r="J409" s="42"/>
      <c r="K409" s="42"/>
      <c r="L409" s="46"/>
      <c r="M409" s="224"/>
      <c r="N409" s="225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132</v>
      </c>
      <c r="AU409" s="19" t="s">
        <v>80</v>
      </c>
    </row>
    <row r="410" s="13" customFormat="1">
      <c r="A410" s="13"/>
      <c r="B410" s="228"/>
      <c r="C410" s="229"/>
      <c r="D410" s="221" t="s">
        <v>134</v>
      </c>
      <c r="E410" s="230" t="s">
        <v>19</v>
      </c>
      <c r="F410" s="231" t="s">
        <v>862</v>
      </c>
      <c r="G410" s="229"/>
      <c r="H410" s="232">
        <v>178.63999999999999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8" t="s">
        <v>134</v>
      </c>
      <c r="AU410" s="238" t="s">
        <v>80</v>
      </c>
      <c r="AV410" s="13" t="s">
        <v>80</v>
      </c>
      <c r="AW410" s="13" t="s">
        <v>31</v>
      </c>
      <c r="AX410" s="13" t="s">
        <v>78</v>
      </c>
      <c r="AY410" s="238" t="s">
        <v>122</v>
      </c>
    </row>
    <row r="411" s="2" customFormat="1" ht="24.15" customHeight="1">
      <c r="A411" s="40"/>
      <c r="B411" s="41"/>
      <c r="C411" s="207" t="s">
        <v>863</v>
      </c>
      <c r="D411" s="207" t="s">
        <v>124</v>
      </c>
      <c r="E411" s="208" t="s">
        <v>864</v>
      </c>
      <c r="F411" s="209" t="s">
        <v>865</v>
      </c>
      <c r="G411" s="210" t="s">
        <v>278</v>
      </c>
      <c r="H411" s="211">
        <v>638</v>
      </c>
      <c r="I411" s="212"/>
      <c r="J411" s="213">
        <f>ROUND(I411*H411,2)</f>
        <v>0</v>
      </c>
      <c r="K411" s="214"/>
      <c r="L411" s="46"/>
      <c r="M411" s="215" t="s">
        <v>19</v>
      </c>
      <c r="N411" s="216" t="s">
        <v>41</v>
      </c>
      <c r="O411" s="86"/>
      <c r="P411" s="217">
        <f>O411*H411</f>
        <v>0</v>
      </c>
      <c r="Q411" s="217">
        <v>0</v>
      </c>
      <c r="R411" s="217">
        <f>Q411*H411</f>
        <v>0</v>
      </c>
      <c r="S411" s="217">
        <v>0</v>
      </c>
      <c r="T411" s="218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9" t="s">
        <v>732</v>
      </c>
      <c r="AT411" s="219" t="s">
        <v>124</v>
      </c>
      <c r="AU411" s="219" t="s">
        <v>80</v>
      </c>
      <c r="AY411" s="19" t="s">
        <v>122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19" t="s">
        <v>78</v>
      </c>
      <c r="BK411" s="220">
        <f>ROUND(I411*H411,2)</f>
        <v>0</v>
      </c>
      <c r="BL411" s="19" t="s">
        <v>732</v>
      </c>
      <c r="BM411" s="219" t="s">
        <v>866</v>
      </c>
    </row>
    <row r="412" s="2" customFormat="1">
      <c r="A412" s="40"/>
      <c r="B412" s="41"/>
      <c r="C412" s="42"/>
      <c r="D412" s="221" t="s">
        <v>130</v>
      </c>
      <c r="E412" s="42"/>
      <c r="F412" s="222" t="s">
        <v>867</v>
      </c>
      <c r="G412" s="42"/>
      <c r="H412" s="42"/>
      <c r="I412" s="223"/>
      <c r="J412" s="42"/>
      <c r="K412" s="42"/>
      <c r="L412" s="46"/>
      <c r="M412" s="224"/>
      <c r="N412" s="225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130</v>
      </c>
      <c r="AU412" s="19" t="s">
        <v>80</v>
      </c>
    </row>
    <row r="413" s="2" customFormat="1">
      <c r="A413" s="40"/>
      <c r="B413" s="41"/>
      <c r="C413" s="42"/>
      <c r="D413" s="226" t="s">
        <v>132</v>
      </c>
      <c r="E413" s="42"/>
      <c r="F413" s="227" t="s">
        <v>868</v>
      </c>
      <c r="G413" s="42"/>
      <c r="H413" s="42"/>
      <c r="I413" s="223"/>
      <c r="J413" s="42"/>
      <c r="K413" s="42"/>
      <c r="L413" s="46"/>
      <c r="M413" s="224"/>
      <c r="N413" s="225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132</v>
      </c>
      <c r="AU413" s="19" t="s">
        <v>80</v>
      </c>
    </row>
    <row r="414" s="13" customFormat="1">
      <c r="A414" s="13"/>
      <c r="B414" s="228"/>
      <c r="C414" s="229"/>
      <c r="D414" s="221" t="s">
        <v>134</v>
      </c>
      <c r="E414" s="230" t="s">
        <v>19</v>
      </c>
      <c r="F414" s="231" t="s">
        <v>817</v>
      </c>
      <c r="G414" s="229"/>
      <c r="H414" s="232">
        <v>418</v>
      </c>
      <c r="I414" s="233"/>
      <c r="J414" s="229"/>
      <c r="K414" s="229"/>
      <c r="L414" s="234"/>
      <c r="M414" s="235"/>
      <c r="N414" s="236"/>
      <c r="O414" s="236"/>
      <c r="P414" s="236"/>
      <c r="Q414" s="236"/>
      <c r="R414" s="236"/>
      <c r="S414" s="236"/>
      <c r="T414" s="23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8" t="s">
        <v>134</v>
      </c>
      <c r="AU414" s="238" t="s">
        <v>80</v>
      </c>
      <c r="AV414" s="13" t="s">
        <v>80</v>
      </c>
      <c r="AW414" s="13" t="s">
        <v>31</v>
      </c>
      <c r="AX414" s="13" t="s">
        <v>70</v>
      </c>
      <c r="AY414" s="238" t="s">
        <v>122</v>
      </c>
    </row>
    <row r="415" s="13" customFormat="1">
      <c r="A415" s="13"/>
      <c r="B415" s="228"/>
      <c r="C415" s="229"/>
      <c r="D415" s="221" t="s">
        <v>134</v>
      </c>
      <c r="E415" s="230" t="s">
        <v>19</v>
      </c>
      <c r="F415" s="231" t="s">
        <v>818</v>
      </c>
      <c r="G415" s="229"/>
      <c r="H415" s="232">
        <v>220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8" t="s">
        <v>134</v>
      </c>
      <c r="AU415" s="238" t="s">
        <v>80</v>
      </c>
      <c r="AV415" s="13" t="s">
        <v>80</v>
      </c>
      <c r="AW415" s="13" t="s">
        <v>31</v>
      </c>
      <c r="AX415" s="13" t="s">
        <v>70</v>
      </c>
      <c r="AY415" s="238" t="s">
        <v>122</v>
      </c>
    </row>
    <row r="416" s="14" customFormat="1">
      <c r="A416" s="14"/>
      <c r="B416" s="239"/>
      <c r="C416" s="240"/>
      <c r="D416" s="221" t="s">
        <v>134</v>
      </c>
      <c r="E416" s="241" t="s">
        <v>19</v>
      </c>
      <c r="F416" s="242" t="s">
        <v>137</v>
      </c>
      <c r="G416" s="240"/>
      <c r="H416" s="243">
        <v>638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9" t="s">
        <v>134</v>
      </c>
      <c r="AU416" s="249" t="s">
        <v>80</v>
      </c>
      <c r="AV416" s="14" t="s">
        <v>128</v>
      </c>
      <c r="AW416" s="14" t="s">
        <v>31</v>
      </c>
      <c r="AX416" s="14" t="s">
        <v>78</v>
      </c>
      <c r="AY416" s="249" t="s">
        <v>122</v>
      </c>
    </row>
    <row r="417" s="2" customFormat="1" ht="16.5" customHeight="1">
      <c r="A417" s="40"/>
      <c r="B417" s="41"/>
      <c r="C417" s="250" t="s">
        <v>869</v>
      </c>
      <c r="D417" s="250" t="s">
        <v>203</v>
      </c>
      <c r="E417" s="251" t="s">
        <v>251</v>
      </c>
      <c r="F417" s="252" t="s">
        <v>252</v>
      </c>
      <c r="G417" s="253" t="s">
        <v>178</v>
      </c>
      <c r="H417" s="254">
        <v>133.97999999999999</v>
      </c>
      <c r="I417" s="255"/>
      <c r="J417" s="256">
        <f>ROUND(I417*H417,2)</f>
        <v>0</v>
      </c>
      <c r="K417" s="257"/>
      <c r="L417" s="258"/>
      <c r="M417" s="259" t="s">
        <v>19</v>
      </c>
      <c r="N417" s="260" t="s">
        <v>41</v>
      </c>
      <c r="O417" s="86"/>
      <c r="P417" s="217">
        <f>O417*H417</f>
        <v>0</v>
      </c>
      <c r="Q417" s="217">
        <v>1</v>
      </c>
      <c r="R417" s="217">
        <f>Q417*H417</f>
        <v>133.97999999999999</v>
      </c>
      <c r="S417" s="217">
        <v>0</v>
      </c>
      <c r="T417" s="218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9" t="s">
        <v>870</v>
      </c>
      <c r="AT417" s="219" t="s">
        <v>203</v>
      </c>
      <c r="AU417" s="219" t="s">
        <v>80</v>
      </c>
      <c r="AY417" s="19" t="s">
        <v>122</v>
      </c>
      <c r="BE417" s="220">
        <f>IF(N417="základní",J417,0)</f>
        <v>0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19" t="s">
        <v>78</v>
      </c>
      <c r="BK417" s="220">
        <f>ROUND(I417*H417,2)</f>
        <v>0</v>
      </c>
      <c r="BL417" s="19" t="s">
        <v>732</v>
      </c>
      <c r="BM417" s="219" t="s">
        <v>871</v>
      </c>
    </row>
    <row r="418" s="2" customFormat="1">
      <c r="A418" s="40"/>
      <c r="B418" s="41"/>
      <c r="C418" s="42"/>
      <c r="D418" s="221" t="s">
        <v>130</v>
      </c>
      <c r="E418" s="42"/>
      <c r="F418" s="222" t="s">
        <v>252</v>
      </c>
      <c r="G418" s="42"/>
      <c r="H418" s="42"/>
      <c r="I418" s="223"/>
      <c r="J418" s="42"/>
      <c r="K418" s="42"/>
      <c r="L418" s="46"/>
      <c r="M418" s="224"/>
      <c r="N418" s="225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130</v>
      </c>
      <c r="AU418" s="19" t="s">
        <v>80</v>
      </c>
    </row>
    <row r="419" s="13" customFormat="1">
      <c r="A419" s="13"/>
      <c r="B419" s="228"/>
      <c r="C419" s="229"/>
      <c r="D419" s="221" t="s">
        <v>134</v>
      </c>
      <c r="E419" s="230" t="s">
        <v>19</v>
      </c>
      <c r="F419" s="231" t="s">
        <v>872</v>
      </c>
      <c r="G419" s="229"/>
      <c r="H419" s="232">
        <v>43.890000000000001</v>
      </c>
      <c r="I419" s="233"/>
      <c r="J419" s="229"/>
      <c r="K419" s="229"/>
      <c r="L419" s="234"/>
      <c r="M419" s="235"/>
      <c r="N419" s="236"/>
      <c r="O419" s="236"/>
      <c r="P419" s="236"/>
      <c r="Q419" s="236"/>
      <c r="R419" s="236"/>
      <c r="S419" s="236"/>
      <c r="T419" s="23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8" t="s">
        <v>134</v>
      </c>
      <c r="AU419" s="238" t="s">
        <v>80</v>
      </c>
      <c r="AV419" s="13" t="s">
        <v>80</v>
      </c>
      <c r="AW419" s="13" t="s">
        <v>31</v>
      </c>
      <c r="AX419" s="13" t="s">
        <v>70</v>
      </c>
      <c r="AY419" s="238" t="s">
        <v>122</v>
      </c>
    </row>
    <row r="420" s="13" customFormat="1">
      <c r="A420" s="13"/>
      <c r="B420" s="228"/>
      <c r="C420" s="229"/>
      <c r="D420" s="221" t="s">
        <v>134</v>
      </c>
      <c r="E420" s="230" t="s">
        <v>19</v>
      </c>
      <c r="F420" s="231" t="s">
        <v>873</v>
      </c>
      <c r="G420" s="229"/>
      <c r="H420" s="232">
        <v>23.100000000000001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8" t="s">
        <v>134</v>
      </c>
      <c r="AU420" s="238" t="s">
        <v>80</v>
      </c>
      <c r="AV420" s="13" t="s">
        <v>80</v>
      </c>
      <c r="AW420" s="13" t="s">
        <v>31</v>
      </c>
      <c r="AX420" s="13" t="s">
        <v>70</v>
      </c>
      <c r="AY420" s="238" t="s">
        <v>122</v>
      </c>
    </row>
    <row r="421" s="14" customFormat="1">
      <c r="A421" s="14"/>
      <c r="B421" s="239"/>
      <c r="C421" s="240"/>
      <c r="D421" s="221" t="s">
        <v>134</v>
      </c>
      <c r="E421" s="241" t="s">
        <v>19</v>
      </c>
      <c r="F421" s="242" t="s">
        <v>137</v>
      </c>
      <c r="G421" s="240"/>
      <c r="H421" s="243">
        <v>66.990000000000009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9" t="s">
        <v>134</v>
      </c>
      <c r="AU421" s="249" t="s">
        <v>80</v>
      </c>
      <c r="AV421" s="14" t="s">
        <v>128</v>
      </c>
      <c r="AW421" s="14" t="s">
        <v>31</v>
      </c>
      <c r="AX421" s="14" t="s">
        <v>78</v>
      </c>
      <c r="AY421" s="249" t="s">
        <v>122</v>
      </c>
    </row>
    <row r="422" s="13" customFormat="1">
      <c r="A422" s="13"/>
      <c r="B422" s="228"/>
      <c r="C422" s="229"/>
      <c r="D422" s="221" t="s">
        <v>134</v>
      </c>
      <c r="E422" s="229"/>
      <c r="F422" s="231" t="s">
        <v>874</v>
      </c>
      <c r="G422" s="229"/>
      <c r="H422" s="232">
        <v>133.97999999999999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8" t="s">
        <v>134</v>
      </c>
      <c r="AU422" s="238" t="s">
        <v>80</v>
      </c>
      <c r="AV422" s="13" t="s">
        <v>80</v>
      </c>
      <c r="AW422" s="13" t="s">
        <v>4</v>
      </c>
      <c r="AX422" s="13" t="s">
        <v>78</v>
      </c>
      <c r="AY422" s="238" t="s">
        <v>122</v>
      </c>
    </row>
    <row r="423" s="2" customFormat="1" ht="24.15" customHeight="1">
      <c r="A423" s="40"/>
      <c r="B423" s="41"/>
      <c r="C423" s="207" t="s">
        <v>875</v>
      </c>
      <c r="D423" s="207" t="s">
        <v>124</v>
      </c>
      <c r="E423" s="208" t="s">
        <v>876</v>
      </c>
      <c r="F423" s="209" t="s">
        <v>877</v>
      </c>
      <c r="G423" s="210" t="s">
        <v>278</v>
      </c>
      <c r="H423" s="211">
        <v>638</v>
      </c>
      <c r="I423" s="212"/>
      <c r="J423" s="213">
        <f>ROUND(I423*H423,2)</f>
        <v>0</v>
      </c>
      <c r="K423" s="214"/>
      <c r="L423" s="46"/>
      <c r="M423" s="215" t="s">
        <v>19</v>
      </c>
      <c r="N423" s="216" t="s">
        <v>41</v>
      </c>
      <c r="O423" s="86"/>
      <c r="P423" s="217">
        <f>O423*H423</f>
        <v>0</v>
      </c>
      <c r="Q423" s="217">
        <v>0</v>
      </c>
      <c r="R423" s="217">
        <f>Q423*H423</f>
        <v>0</v>
      </c>
      <c r="S423" s="217">
        <v>0</v>
      </c>
      <c r="T423" s="218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9" t="s">
        <v>732</v>
      </c>
      <c r="AT423" s="219" t="s">
        <v>124</v>
      </c>
      <c r="AU423" s="219" t="s">
        <v>80</v>
      </c>
      <c r="AY423" s="19" t="s">
        <v>122</v>
      </c>
      <c r="BE423" s="220">
        <f>IF(N423="základní",J423,0)</f>
        <v>0</v>
      </c>
      <c r="BF423" s="220">
        <f>IF(N423="snížená",J423,0)</f>
        <v>0</v>
      </c>
      <c r="BG423" s="220">
        <f>IF(N423="zákl. přenesená",J423,0)</f>
        <v>0</v>
      </c>
      <c r="BH423" s="220">
        <f>IF(N423="sníž. přenesená",J423,0)</f>
        <v>0</v>
      </c>
      <c r="BI423" s="220">
        <f>IF(N423="nulová",J423,0)</f>
        <v>0</v>
      </c>
      <c r="BJ423" s="19" t="s">
        <v>78</v>
      </c>
      <c r="BK423" s="220">
        <f>ROUND(I423*H423,2)</f>
        <v>0</v>
      </c>
      <c r="BL423" s="19" t="s">
        <v>732</v>
      </c>
      <c r="BM423" s="219" t="s">
        <v>878</v>
      </c>
    </row>
    <row r="424" s="2" customFormat="1">
      <c r="A424" s="40"/>
      <c r="B424" s="41"/>
      <c r="C424" s="42"/>
      <c r="D424" s="221" t="s">
        <v>130</v>
      </c>
      <c r="E424" s="42"/>
      <c r="F424" s="222" t="s">
        <v>879</v>
      </c>
      <c r="G424" s="42"/>
      <c r="H424" s="42"/>
      <c r="I424" s="223"/>
      <c r="J424" s="42"/>
      <c r="K424" s="42"/>
      <c r="L424" s="46"/>
      <c r="M424" s="224"/>
      <c r="N424" s="225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130</v>
      </c>
      <c r="AU424" s="19" t="s">
        <v>80</v>
      </c>
    </row>
    <row r="425" s="2" customFormat="1">
      <c r="A425" s="40"/>
      <c r="B425" s="41"/>
      <c r="C425" s="42"/>
      <c r="D425" s="226" t="s">
        <v>132</v>
      </c>
      <c r="E425" s="42"/>
      <c r="F425" s="227" t="s">
        <v>880</v>
      </c>
      <c r="G425" s="42"/>
      <c r="H425" s="42"/>
      <c r="I425" s="223"/>
      <c r="J425" s="42"/>
      <c r="K425" s="42"/>
      <c r="L425" s="46"/>
      <c r="M425" s="224"/>
      <c r="N425" s="225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132</v>
      </c>
      <c r="AU425" s="19" t="s">
        <v>80</v>
      </c>
    </row>
    <row r="426" s="13" customFormat="1">
      <c r="A426" s="13"/>
      <c r="B426" s="228"/>
      <c r="C426" s="229"/>
      <c r="D426" s="221" t="s">
        <v>134</v>
      </c>
      <c r="E426" s="230" t="s">
        <v>19</v>
      </c>
      <c r="F426" s="231" t="s">
        <v>881</v>
      </c>
      <c r="G426" s="229"/>
      <c r="H426" s="232">
        <v>418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8" t="s">
        <v>134</v>
      </c>
      <c r="AU426" s="238" t="s">
        <v>80</v>
      </c>
      <c r="AV426" s="13" t="s">
        <v>80</v>
      </c>
      <c r="AW426" s="13" t="s">
        <v>31</v>
      </c>
      <c r="AX426" s="13" t="s">
        <v>70</v>
      </c>
      <c r="AY426" s="238" t="s">
        <v>122</v>
      </c>
    </row>
    <row r="427" s="13" customFormat="1">
      <c r="A427" s="13"/>
      <c r="B427" s="228"/>
      <c r="C427" s="229"/>
      <c r="D427" s="221" t="s">
        <v>134</v>
      </c>
      <c r="E427" s="230" t="s">
        <v>19</v>
      </c>
      <c r="F427" s="231" t="s">
        <v>882</v>
      </c>
      <c r="G427" s="229"/>
      <c r="H427" s="232">
        <v>220</v>
      </c>
      <c r="I427" s="233"/>
      <c r="J427" s="229"/>
      <c r="K427" s="229"/>
      <c r="L427" s="234"/>
      <c r="M427" s="235"/>
      <c r="N427" s="236"/>
      <c r="O427" s="236"/>
      <c r="P427" s="236"/>
      <c r="Q427" s="236"/>
      <c r="R427" s="236"/>
      <c r="S427" s="236"/>
      <c r="T427" s="23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8" t="s">
        <v>134</v>
      </c>
      <c r="AU427" s="238" t="s">
        <v>80</v>
      </c>
      <c r="AV427" s="13" t="s">
        <v>80</v>
      </c>
      <c r="AW427" s="13" t="s">
        <v>31</v>
      </c>
      <c r="AX427" s="13" t="s">
        <v>70</v>
      </c>
      <c r="AY427" s="238" t="s">
        <v>122</v>
      </c>
    </row>
    <row r="428" s="14" customFormat="1">
      <c r="A428" s="14"/>
      <c r="B428" s="239"/>
      <c r="C428" s="240"/>
      <c r="D428" s="221" t="s">
        <v>134</v>
      </c>
      <c r="E428" s="241" t="s">
        <v>19</v>
      </c>
      <c r="F428" s="242" t="s">
        <v>137</v>
      </c>
      <c r="G428" s="240"/>
      <c r="H428" s="243">
        <v>638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9" t="s">
        <v>134</v>
      </c>
      <c r="AU428" s="249" t="s">
        <v>80</v>
      </c>
      <c r="AV428" s="14" t="s">
        <v>128</v>
      </c>
      <c r="AW428" s="14" t="s">
        <v>31</v>
      </c>
      <c r="AX428" s="14" t="s">
        <v>78</v>
      </c>
      <c r="AY428" s="249" t="s">
        <v>122</v>
      </c>
    </row>
    <row r="429" s="2" customFormat="1" ht="24.15" customHeight="1">
      <c r="A429" s="40"/>
      <c r="B429" s="41"/>
      <c r="C429" s="207" t="s">
        <v>883</v>
      </c>
      <c r="D429" s="207" t="s">
        <v>124</v>
      </c>
      <c r="E429" s="208" t="s">
        <v>884</v>
      </c>
      <c r="F429" s="209" t="s">
        <v>885</v>
      </c>
      <c r="G429" s="210" t="s">
        <v>278</v>
      </c>
      <c r="H429" s="211">
        <v>638</v>
      </c>
      <c r="I429" s="212"/>
      <c r="J429" s="213">
        <f>ROUND(I429*H429,2)</f>
        <v>0</v>
      </c>
      <c r="K429" s="214"/>
      <c r="L429" s="46"/>
      <c r="M429" s="215" t="s">
        <v>19</v>
      </c>
      <c r="N429" s="216" t="s">
        <v>41</v>
      </c>
      <c r="O429" s="86"/>
      <c r="P429" s="217">
        <f>O429*H429</f>
        <v>0</v>
      </c>
      <c r="Q429" s="217">
        <v>0.14000000000000001</v>
      </c>
      <c r="R429" s="217">
        <f>Q429*H429</f>
        <v>89.320000000000007</v>
      </c>
      <c r="S429" s="217">
        <v>0</v>
      </c>
      <c r="T429" s="218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9" t="s">
        <v>732</v>
      </c>
      <c r="AT429" s="219" t="s">
        <v>124</v>
      </c>
      <c r="AU429" s="219" t="s">
        <v>80</v>
      </c>
      <c r="AY429" s="19" t="s">
        <v>122</v>
      </c>
      <c r="BE429" s="220">
        <f>IF(N429="základní",J429,0)</f>
        <v>0</v>
      </c>
      <c r="BF429" s="220">
        <f>IF(N429="snížená",J429,0)</f>
        <v>0</v>
      </c>
      <c r="BG429" s="220">
        <f>IF(N429="zákl. přenesená",J429,0)</f>
        <v>0</v>
      </c>
      <c r="BH429" s="220">
        <f>IF(N429="sníž. přenesená",J429,0)</f>
        <v>0</v>
      </c>
      <c r="BI429" s="220">
        <f>IF(N429="nulová",J429,0)</f>
        <v>0</v>
      </c>
      <c r="BJ429" s="19" t="s">
        <v>78</v>
      </c>
      <c r="BK429" s="220">
        <f>ROUND(I429*H429,2)</f>
        <v>0</v>
      </c>
      <c r="BL429" s="19" t="s">
        <v>732</v>
      </c>
      <c r="BM429" s="219" t="s">
        <v>886</v>
      </c>
    </row>
    <row r="430" s="2" customFormat="1">
      <c r="A430" s="40"/>
      <c r="B430" s="41"/>
      <c r="C430" s="42"/>
      <c r="D430" s="221" t="s">
        <v>130</v>
      </c>
      <c r="E430" s="42"/>
      <c r="F430" s="222" t="s">
        <v>887</v>
      </c>
      <c r="G430" s="42"/>
      <c r="H430" s="42"/>
      <c r="I430" s="223"/>
      <c r="J430" s="42"/>
      <c r="K430" s="42"/>
      <c r="L430" s="46"/>
      <c r="M430" s="224"/>
      <c r="N430" s="225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130</v>
      </c>
      <c r="AU430" s="19" t="s">
        <v>80</v>
      </c>
    </row>
    <row r="431" s="2" customFormat="1">
      <c r="A431" s="40"/>
      <c r="B431" s="41"/>
      <c r="C431" s="42"/>
      <c r="D431" s="226" t="s">
        <v>132</v>
      </c>
      <c r="E431" s="42"/>
      <c r="F431" s="227" t="s">
        <v>888</v>
      </c>
      <c r="G431" s="42"/>
      <c r="H431" s="42"/>
      <c r="I431" s="223"/>
      <c r="J431" s="42"/>
      <c r="K431" s="42"/>
      <c r="L431" s="46"/>
      <c r="M431" s="224"/>
      <c r="N431" s="225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132</v>
      </c>
      <c r="AU431" s="19" t="s">
        <v>80</v>
      </c>
    </row>
    <row r="432" s="13" customFormat="1">
      <c r="A432" s="13"/>
      <c r="B432" s="228"/>
      <c r="C432" s="229"/>
      <c r="D432" s="221" t="s">
        <v>134</v>
      </c>
      <c r="E432" s="230" t="s">
        <v>19</v>
      </c>
      <c r="F432" s="231" t="s">
        <v>889</v>
      </c>
      <c r="G432" s="229"/>
      <c r="H432" s="232">
        <v>638</v>
      </c>
      <c r="I432" s="233"/>
      <c r="J432" s="229"/>
      <c r="K432" s="229"/>
      <c r="L432" s="234"/>
      <c r="M432" s="235"/>
      <c r="N432" s="236"/>
      <c r="O432" s="236"/>
      <c r="P432" s="236"/>
      <c r="Q432" s="236"/>
      <c r="R432" s="236"/>
      <c r="S432" s="236"/>
      <c r="T432" s="23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8" t="s">
        <v>134</v>
      </c>
      <c r="AU432" s="238" t="s">
        <v>80</v>
      </c>
      <c r="AV432" s="13" t="s">
        <v>80</v>
      </c>
      <c r="AW432" s="13" t="s">
        <v>31</v>
      </c>
      <c r="AX432" s="13" t="s">
        <v>78</v>
      </c>
      <c r="AY432" s="238" t="s">
        <v>122</v>
      </c>
    </row>
    <row r="433" s="2" customFormat="1" ht="21.75" customHeight="1">
      <c r="A433" s="40"/>
      <c r="B433" s="41"/>
      <c r="C433" s="207" t="s">
        <v>890</v>
      </c>
      <c r="D433" s="207" t="s">
        <v>124</v>
      </c>
      <c r="E433" s="208" t="s">
        <v>891</v>
      </c>
      <c r="F433" s="209" t="s">
        <v>892</v>
      </c>
      <c r="G433" s="210" t="s">
        <v>278</v>
      </c>
      <c r="H433" s="211">
        <v>638</v>
      </c>
      <c r="I433" s="212"/>
      <c r="J433" s="213">
        <f>ROUND(I433*H433,2)</f>
        <v>0</v>
      </c>
      <c r="K433" s="214"/>
      <c r="L433" s="46"/>
      <c r="M433" s="215" t="s">
        <v>19</v>
      </c>
      <c r="N433" s="216" t="s">
        <v>41</v>
      </c>
      <c r="O433" s="86"/>
      <c r="P433" s="217">
        <f>O433*H433</f>
        <v>0</v>
      </c>
      <c r="Q433" s="217">
        <v>6.9999999999999994E-05</v>
      </c>
      <c r="R433" s="217">
        <f>Q433*H433</f>
        <v>0.044659999999999998</v>
      </c>
      <c r="S433" s="217">
        <v>0</v>
      </c>
      <c r="T433" s="218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9" t="s">
        <v>732</v>
      </c>
      <c r="AT433" s="219" t="s">
        <v>124</v>
      </c>
      <c r="AU433" s="219" t="s">
        <v>80</v>
      </c>
      <c r="AY433" s="19" t="s">
        <v>122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19" t="s">
        <v>78</v>
      </c>
      <c r="BK433" s="220">
        <f>ROUND(I433*H433,2)</f>
        <v>0</v>
      </c>
      <c r="BL433" s="19" t="s">
        <v>732</v>
      </c>
      <c r="BM433" s="219" t="s">
        <v>893</v>
      </c>
    </row>
    <row r="434" s="2" customFormat="1">
      <c r="A434" s="40"/>
      <c r="B434" s="41"/>
      <c r="C434" s="42"/>
      <c r="D434" s="221" t="s">
        <v>130</v>
      </c>
      <c r="E434" s="42"/>
      <c r="F434" s="222" t="s">
        <v>894</v>
      </c>
      <c r="G434" s="42"/>
      <c r="H434" s="42"/>
      <c r="I434" s="223"/>
      <c r="J434" s="42"/>
      <c r="K434" s="42"/>
      <c r="L434" s="46"/>
      <c r="M434" s="224"/>
      <c r="N434" s="225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130</v>
      </c>
      <c r="AU434" s="19" t="s">
        <v>80</v>
      </c>
    </row>
    <row r="435" s="2" customFormat="1">
      <c r="A435" s="40"/>
      <c r="B435" s="41"/>
      <c r="C435" s="42"/>
      <c r="D435" s="226" t="s">
        <v>132</v>
      </c>
      <c r="E435" s="42"/>
      <c r="F435" s="227" t="s">
        <v>895</v>
      </c>
      <c r="G435" s="42"/>
      <c r="H435" s="42"/>
      <c r="I435" s="223"/>
      <c r="J435" s="42"/>
      <c r="K435" s="42"/>
      <c r="L435" s="46"/>
      <c r="M435" s="224"/>
      <c r="N435" s="225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132</v>
      </c>
      <c r="AU435" s="19" t="s">
        <v>80</v>
      </c>
    </row>
    <row r="436" s="2" customFormat="1" ht="24.15" customHeight="1">
      <c r="A436" s="40"/>
      <c r="B436" s="41"/>
      <c r="C436" s="207" t="s">
        <v>896</v>
      </c>
      <c r="D436" s="207" t="s">
        <v>124</v>
      </c>
      <c r="E436" s="208" t="s">
        <v>897</v>
      </c>
      <c r="F436" s="209" t="s">
        <v>898</v>
      </c>
      <c r="G436" s="210" t="s">
        <v>178</v>
      </c>
      <c r="H436" s="211">
        <v>223.34999999999999</v>
      </c>
      <c r="I436" s="212"/>
      <c r="J436" s="213">
        <f>ROUND(I436*H436,2)</f>
        <v>0</v>
      </c>
      <c r="K436" s="214"/>
      <c r="L436" s="46"/>
      <c r="M436" s="215" t="s">
        <v>19</v>
      </c>
      <c r="N436" s="216" t="s">
        <v>41</v>
      </c>
      <c r="O436" s="86"/>
      <c r="P436" s="217">
        <f>O436*H436</f>
        <v>0</v>
      </c>
      <c r="Q436" s="217">
        <v>0</v>
      </c>
      <c r="R436" s="217">
        <f>Q436*H436</f>
        <v>0</v>
      </c>
      <c r="S436" s="217">
        <v>0</v>
      </c>
      <c r="T436" s="218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9" t="s">
        <v>732</v>
      </c>
      <c r="AT436" s="219" t="s">
        <v>124</v>
      </c>
      <c r="AU436" s="219" t="s">
        <v>80</v>
      </c>
      <c r="AY436" s="19" t="s">
        <v>122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19" t="s">
        <v>78</v>
      </c>
      <c r="BK436" s="220">
        <f>ROUND(I436*H436,2)</f>
        <v>0</v>
      </c>
      <c r="BL436" s="19" t="s">
        <v>732</v>
      </c>
      <c r="BM436" s="219" t="s">
        <v>899</v>
      </c>
    </row>
    <row r="437" s="2" customFormat="1">
      <c r="A437" s="40"/>
      <c r="B437" s="41"/>
      <c r="C437" s="42"/>
      <c r="D437" s="221" t="s">
        <v>130</v>
      </c>
      <c r="E437" s="42"/>
      <c r="F437" s="222" t="s">
        <v>900</v>
      </c>
      <c r="G437" s="42"/>
      <c r="H437" s="42"/>
      <c r="I437" s="223"/>
      <c r="J437" s="42"/>
      <c r="K437" s="42"/>
      <c r="L437" s="46"/>
      <c r="M437" s="224"/>
      <c r="N437" s="225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130</v>
      </c>
      <c r="AU437" s="19" t="s">
        <v>80</v>
      </c>
    </row>
    <row r="438" s="2" customFormat="1">
      <c r="A438" s="40"/>
      <c r="B438" s="41"/>
      <c r="C438" s="42"/>
      <c r="D438" s="226" t="s">
        <v>132</v>
      </c>
      <c r="E438" s="42"/>
      <c r="F438" s="227" t="s">
        <v>901</v>
      </c>
      <c r="G438" s="42"/>
      <c r="H438" s="42"/>
      <c r="I438" s="223"/>
      <c r="J438" s="42"/>
      <c r="K438" s="42"/>
      <c r="L438" s="46"/>
      <c r="M438" s="224"/>
      <c r="N438" s="225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132</v>
      </c>
      <c r="AU438" s="19" t="s">
        <v>80</v>
      </c>
    </row>
    <row r="439" s="12" customFormat="1" ht="25.92" customHeight="1">
      <c r="A439" s="12"/>
      <c r="B439" s="191"/>
      <c r="C439" s="192"/>
      <c r="D439" s="193" t="s">
        <v>69</v>
      </c>
      <c r="E439" s="194" t="s">
        <v>313</v>
      </c>
      <c r="F439" s="194" t="s">
        <v>314</v>
      </c>
      <c r="G439" s="192"/>
      <c r="H439" s="192"/>
      <c r="I439" s="195"/>
      <c r="J439" s="196">
        <f>BK439</f>
        <v>0</v>
      </c>
      <c r="K439" s="192"/>
      <c r="L439" s="197"/>
      <c r="M439" s="198"/>
      <c r="N439" s="199"/>
      <c r="O439" s="199"/>
      <c r="P439" s="200">
        <f>SUM(P440:P443)</f>
        <v>0</v>
      </c>
      <c r="Q439" s="199"/>
      <c r="R439" s="200">
        <f>SUM(R440:R443)</f>
        <v>0</v>
      </c>
      <c r="S439" s="199"/>
      <c r="T439" s="201">
        <f>SUM(T440:T443)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2" t="s">
        <v>128</v>
      </c>
      <c r="AT439" s="203" t="s">
        <v>69</v>
      </c>
      <c r="AU439" s="203" t="s">
        <v>70</v>
      </c>
      <c r="AY439" s="202" t="s">
        <v>122</v>
      </c>
      <c r="BK439" s="204">
        <f>SUM(BK440:BK443)</f>
        <v>0</v>
      </c>
    </row>
    <row r="440" s="2" customFormat="1" ht="16.5" customHeight="1">
      <c r="A440" s="40"/>
      <c r="B440" s="41"/>
      <c r="C440" s="207" t="s">
        <v>902</v>
      </c>
      <c r="D440" s="207" t="s">
        <v>124</v>
      </c>
      <c r="E440" s="208" t="s">
        <v>407</v>
      </c>
      <c r="F440" s="209" t="s">
        <v>903</v>
      </c>
      <c r="G440" s="210" t="s">
        <v>663</v>
      </c>
      <c r="H440" s="211">
        <v>1</v>
      </c>
      <c r="I440" s="212"/>
      <c r="J440" s="213">
        <f>ROUND(I440*H440,2)</f>
        <v>0</v>
      </c>
      <c r="K440" s="214"/>
      <c r="L440" s="46"/>
      <c r="M440" s="215" t="s">
        <v>19</v>
      </c>
      <c r="N440" s="216" t="s">
        <v>41</v>
      </c>
      <c r="O440" s="86"/>
      <c r="P440" s="217">
        <f>O440*H440</f>
        <v>0</v>
      </c>
      <c r="Q440" s="217">
        <v>0</v>
      </c>
      <c r="R440" s="217">
        <f>Q440*H440</f>
        <v>0</v>
      </c>
      <c r="S440" s="217">
        <v>0</v>
      </c>
      <c r="T440" s="218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9" t="s">
        <v>318</v>
      </c>
      <c r="AT440" s="219" t="s">
        <v>124</v>
      </c>
      <c r="AU440" s="219" t="s">
        <v>78</v>
      </c>
      <c r="AY440" s="19" t="s">
        <v>122</v>
      </c>
      <c r="BE440" s="220">
        <f>IF(N440="základní",J440,0)</f>
        <v>0</v>
      </c>
      <c r="BF440" s="220">
        <f>IF(N440="snížená",J440,0)</f>
        <v>0</v>
      </c>
      <c r="BG440" s="220">
        <f>IF(N440="zákl. přenesená",J440,0)</f>
        <v>0</v>
      </c>
      <c r="BH440" s="220">
        <f>IF(N440="sníž. přenesená",J440,0)</f>
        <v>0</v>
      </c>
      <c r="BI440" s="220">
        <f>IF(N440="nulová",J440,0)</f>
        <v>0</v>
      </c>
      <c r="BJ440" s="19" t="s">
        <v>78</v>
      </c>
      <c r="BK440" s="220">
        <f>ROUND(I440*H440,2)</f>
        <v>0</v>
      </c>
      <c r="BL440" s="19" t="s">
        <v>318</v>
      </c>
      <c r="BM440" s="219" t="s">
        <v>904</v>
      </c>
    </row>
    <row r="441" s="2" customFormat="1">
      <c r="A441" s="40"/>
      <c r="B441" s="41"/>
      <c r="C441" s="42"/>
      <c r="D441" s="221" t="s">
        <v>130</v>
      </c>
      <c r="E441" s="42"/>
      <c r="F441" s="222" t="s">
        <v>903</v>
      </c>
      <c r="G441" s="42"/>
      <c r="H441" s="42"/>
      <c r="I441" s="223"/>
      <c r="J441" s="42"/>
      <c r="K441" s="42"/>
      <c r="L441" s="46"/>
      <c r="M441" s="224"/>
      <c r="N441" s="225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130</v>
      </c>
      <c r="AU441" s="19" t="s">
        <v>78</v>
      </c>
    </row>
    <row r="442" s="2" customFormat="1" ht="21.75" customHeight="1">
      <c r="A442" s="40"/>
      <c r="B442" s="41"/>
      <c r="C442" s="207" t="s">
        <v>905</v>
      </c>
      <c r="D442" s="207" t="s">
        <v>124</v>
      </c>
      <c r="E442" s="208" t="s">
        <v>906</v>
      </c>
      <c r="F442" s="209" t="s">
        <v>907</v>
      </c>
      <c r="G442" s="210" t="s">
        <v>296</v>
      </c>
      <c r="H442" s="211">
        <v>1</v>
      </c>
      <c r="I442" s="212"/>
      <c r="J442" s="213">
        <f>ROUND(I442*H442,2)</f>
        <v>0</v>
      </c>
      <c r="K442" s="214"/>
      <c r="L442" s="46"/>
      <c r="M442" s="215" t="s">
        <v>19</v>
      </c>
      <c r="N442" s="216" t="s">
        <v>41</v>
      </c>
      <c r="O442" s="86"/>
      <c r="P442" s="217">
        <f>O442*H442</f>
        <v>0</v>
      </c>
      <c r="Q442" s="217">
        <v>0</v>
      </c>
      <c r="R442" s="217">
        <f>Q442*H442</f>
        <v>0</v>
      </c>
      <c r="S442" s="217">
        <v>0</v>
      </c>
      <c r="T442" s="218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9" t="s">
        <v>318</v>
      </c>
      <c r="AT442" s="219" t="s">
        <v>124</v>
      </c>
      <c r="AU442" s="219" t="s">
        <v>78</v>
      </c>
      <c r="AY442" s="19" t="s">
        <v>122</v>
      </c>
      <c r="BE442" s="220">
        <f>IF(N442="základní",J442,0)</f>
        <v>0</v>
      </c>
      <c r="BF442" s="220">
        <f>IF(N442="snížená",J442,0)</f>
        <v>0</v>
      </c>
      <c r="BG442" s="220">
        <f>IF(N442="zákl. přenesená",J442,0)</f>
        <v>0</v>
      </c>
      <c r="BH442" s="220">
        <f>IF(N442="sníž. přenesená",J442,0)</f>
        <v>0</v>
      </c>
      <c r="BI442" s="220">
        <f>IF(N442="nulová",J442,0)</f>
        <v>0</v>
      </c>
      <c r="BJ442" s="19" t="s">
        <v>78</v>
      </c>
      <c r="BK442" s="220">
        <f>ROUND(I442*H442,2)</f>
        <v>0</v>
      </c>
      <c r="BL442" s="19" t="s">
        <v>318</v>
      </c>
      <c r="BM442" s="219" t="s">
        <v>908</v>
      </c>
    </row>
    <row r="443" s="2" customFormat="1">
      <c r="A443" s="40"/>
      <c r="B443" s="41"/>
      <c r="C443" s="42"/>
      <c r="D443" s="221" t="s">
        <v>130</v>
      </c>
      <c r="E443" s="42"/>
      <c r="F443" s="222" t="s">
        <v>907</v>
      </c>
      <c r="G443" s="42"/>
      <c r="H443" s="42"/>
      <c r="I443" s="223"/>
      <c r="J443" s="42"/>
      <c r="K443" s="42"/>
      <c r="L443" s="46"/>
      <c r="M443" s="261"/>
      <c r="N443" s="262"/>
      <c r="O443" s="263"/>
      <c r="P443" s="263"/>
      <c r="Q443" s="263"/>
      <c r="R443" s="263"/>
      <c r="S443" s="263"/>
      <c r="T443" s="264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130</v>
      </c>
      <c r="AU443" s="19" t="s">
        <v>78</v>
      </c>
    </row>
    <row r="444" s="2" customFormat="1" ht="6.96" customHeight="1">
      <c r="A444" s="40"/>
      <c r="B444" s="61"/>
      <c r="C444" s="62"/>
      <c r="D444" s="62"/>
      <c r="E444" s="62"/>
      <c r="F444" s="62"/>
      <c r="G444" s="62"/>
      <c r="H444" s="62"/>
      <c r="I444" s="62"/>
      <c r="J444" s="62"/>
      <c r="K444" s="62"/>
      <c r="L444" s="46"/>
      <c r="M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</row>
  </sheetData>
  <sheetProtection sheet="1" autoFilter="0" formatColumns="0" formatRows="0" objects="1" scenarios="1" spinCount="100000" saltValue="CU4V+BcBzeCA8UZdXBBlSL6Knr6F6VijDgyOLGmr/qIwer/fuTtTuWaNgRg4shG0uxTErGDY9IWO4XKxcRajnA==" hashValue="JjhrxL+y4eF2NFt4+iZHk6HcaWbSatC+eX89p0Ucab2lB/y6SxdA5LuajIkuV2vPMr+VQJEeWZSmi8nkYE3kOA==" algorithmName="SHA-512" password="CC35"/>
  <autoFilter ref="C91:K44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5_01/122251101"/>
    <hyperlink ref="F101" r:id="rId2" display="https://podminky.urs.cz/item/CS_URS_2025_01/132153411"/>
    <hyperlink ref="F105" r:id="rId3" display="https://podminky.urs.cz/item/CS_URS_2025_01/132251104"/>
    <hyperlink ref="F109" r:id="rId4" display="https://podminky.urs.cz/item/CS_URS_2025_01/162351103"/>
    <hyperlink ref="F116" r:id="rId5" display="https://podminky.urs.cz/item/CS_URS_2025_01/162751117"/>
    <hyperlink ref="F122" r:id="rId6" display="https://podminky.urs.cz/item/CS_URS_2025_01/167151111"/>
    <hyperlink ref="F129" r:id="rId7" display="https://podminky.urs.cz/item/CS_URS_2025_01/171201231"/>
    <hyperlink ref="F133" r:id="rId8" display="https://podminky.urs.cz/item/CS_URS_2025_01/171251201"/>
    <hyperlink ref="F136" r:id="rId9" display="https://podminky.urs.cz/item/CS_URS_2025_01/174151101"/>
    <hyperlink ref="F140" r:id="rId10" display="https://podminky.urs.cz/item/CS_URS_2025_01/175151101"/>
    <hyperlink ref="F150" r:id="rId11" display="https://podminky.urs.cz/item/CS_URS_2025_01/271542211"/>
    <hyperlink ref="F154" r:id="rId12" display="https://podminky.urs.cz/item/CS_URS_2025_01/273321411"/>
    <hyperlink ref="F158" r:id="rId13" display="https://podminky.urs.cz/item/CS_URS_2025_01/273351121"/>
    <hyperlink ref="F162" r:id="rId14" display="https://podminky.urs.cz/item/CS_URS_2025_01/273351122"/>
    <hyperlink ref="F165" r:id="rId15" display="https://podminky.urs.cz/item/CS_URS_2025_01/273362021"/>
    <hyperlink ref="F171" r:id="rId16" display="https://podminky.urs.cz/item/CS_URS_2025_01/451572111"/>
    <hyperlink ref="F176" r:id="rId17" display="https://podminky.urs.cz/item/CS_URS_2025_01/871171141"/>
    <hyperlink ref="F183" r:id="rId18" display="https://podminky.urs.cz/item/CS_URS_2025_01/871222201"/>
    <hyperlink ref="F187" r:id="rId19" display="https://podminky.urs.cz/item/CS_URS_2025_01/877211113"/>
    <hyperlink ref="F193" r:id="rId20" display="https://podminky.urs.cz/item/CS_URS_2025_01/877211123"/>
    <hyperlink ref="F199" r:id="rId21" display="https://podminky.urs.cz/item/CS_URS_2025_01/877221301"/>
    <hyperlink ref="F205" r:id="rId22" display="https://podminky.urs.cz/item/CS_URS_2025_01/879311303"/>
    <hyperlink ref="F214" r:id="rId23" display="https://podminky.urs.cz/item/CS_URS_2025_01/891215321"/>
    <hyperlink ref="F220" r:id="rId24" display="https://podminky.urs.cz/item/CS_URS_2025_01/892241111"/>
    <hyperlink ref="F224" r:id="rId25" display="https://podminky.urs.cz/item/CS_URS_2025_01/893812216"/>
    <hyperlink ref="F229" r:id="rId26" display="https://podminky.urs.cz/item/CS_URS_2025_01/899722112"/>
    <hyperlink ref="F233" r:id="rId27" display="https://podminky.urs.cz/item/CS_URS_2025_01/899921149"/>
    <hyperlink ref="F239" r:id="rId28" display="https://podminky.urs.cz/item/CS_URS_2025_01/899922192"/>
    <hyperlink ref="F247" r:id="rId29" display="https://podminky.urs.cz/item/CS_URS_2025_01/899922321"/>
    <hyperlink ref="F251" r:id="rId30" display="https://podminky.urs.cz/item/CS_URS_2025_01/899922335"/>
    <hyperlink ref="F255" r:id="rId31" display="https://podminky.urs.cz/item/CS_URS_2025_01/899922345"/>
    <hyperlink ref="F259" r:id="rId32" display="https://podminky.urs.cz/item/CS_URS_2025_01/899922503"/>
    <hyperlink ref="F265" r:id="rId33" display="https://podminky.urs.cz/item/CS_URS_2025_01/899922702"/>
    <hyperlink ref="F271" r:id="rId34" display="https://podminky.urs.cz/item/CS_URS_2025_01/899923101"/>
    <hyperlink ref="F274" r:id="rId35" display="https://podminky.urs.cz/item/CS_URS_2025_01/899924121"/>
    <hyperlink ref="F277" r:id="rId36" display="https://podminky.urs.cz/item/CS_URS_2025_01/899924202"/>
    <hyperlink ref="F283" r:id="rId37" display="https://podminky.urs.cz/item/CS_URS_2025_01/998231511"/>
    <hyperlink ref="F305" r:id="rId38" display="https://podminky.urs.cz/item/CS_URS_2025_01/722229106"/>
    <hyperlink ref="F314" r:id="rId39" display="https://podminky.urs.cz/item/CS_URS_2025_01/722229106"/>
    <hyperlink ref="F320" r:id="rId40" display="https://podminky.urs.cz/item/CS_URS_2025_01/998722201"/>
    <hyperlink ref="F324" r:id="rId41" display="https://podminky.urs.cz/item/CS_URS_2025_01/724231127"/>
    <hyperlink ref="F328" r:id="rId42" display="https://podminky.urs.cz/item/CS_URS_2025_01/724232117"/>
    <hyperlink ref="F332" r:id="rId43" display="https://podminky.urs.cz/item/CS_URS_2025_01/724234111"/>
    <hyperlink ref="F336" r:id="rId44" display="https://podminky.urs.cz/item/CS_URS_2025_01/741110242"/>
    <hyperlink ref="F342" r:id="rId45" display="https://podminky.urs.cz/item/CS_URS_2025_01/998724201"/>
    <hyperlink ref="F346" r:id="rId46" display="https://podminky.urs.cz/item/CS_URS_2025_01/741122219"/>
    <hyperlink ref="F353" r:id="rId47" display="https://podminky.urs.cz/item/CS_URS_2025_01/741122237"/>
    <hyperlink ref="F364" r:id="rId48" display="https://podminky.urs.cz/item/CS_URS_2025_01/998741201"/>
    <hyperlink ref="F369" r:id="rId49" display="https://podminky.urs.cz/item/CS_URS_2025_01/171251201"/>
    <hyperlink ref="F375" r:id="rId50" display="https://podminky.urs.cz/item/CS_URS_2025_01/460010023"/>
    <hyperlink ref="F382" r:id="rId51" display="https://podminky.urs.cz/item/CS_URS_2025_01/460171172"/>
    <hyperlink ref="F388" r:id="rId52" display="https://podminky.urs.cz/item/CS_URS_2025_01/460341112"/>
    <hyperlink ref="F394" r:id="rId53" display="https://podminky.urs.cz/item/CS_URS_2025_01/460341113"/>
    <hyperlink ref="F401" r:id="rId54" display="https://podminky.urs.cz/item/CS_URS_2025_01/460341121"/>
    <hyperlink ref="F405" r:id="rId55" display="https://podminky.urs.cz/item/CS_URS_2025_01/460361121"/>
    <hyperlink ref="F409" r:id="rId56" display="https://podminky.urs.cz/item/CS_URS_2025_01/460371121"/>
    <hyperlink ref="F413" r:id="rId57" display="https://podminky.urs.cz/item/CS_URS_2025_01/460451132"/>
    <hyperlink ref="F425" r:id="rId58" display="https://podminky.urs.cz/item/CS_URS_2025_01/460451142"/>
    <hyperlink ref="F431" r:id="rId59" display="https://podminky.urs.cz/item/CS_URS_2025_01/460661111"/>
    <hyperlink ref="F435" r:id="rId60" display="https://podminky.urs.cz/item/CS_URS_2025_01/460671112"/>
    <hyperlink ref="F438" r:id="rId61" display="https://podminky.urs.cz/item/CS_URS_2025_01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fotbalové plochy z UMT, Kolín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16. 6. 2025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ROUND((SUM(BE88:BE219)),  2)</f>
        <v>0</v>
      </c>
      <c r="G33" s="40"/>
      <c r="H33" s="40"/>
      <c r="I33" s="150">
        <v>0.20999999999999999</v>
      </c>
      <c r="J33" s="149">
        <f>ROUND(((SUM(BE88:BE219))*I33),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ROUND((SUM(BF88:BF219)),  2)</f>
        <v>0</v>
      </c>
      <c r="G34" s="40"/>
      <c r="H34" s="40"/>
      <c r="I34" s="150">
        <v>0.12</v>
      </c>
      <c r="J34" s="149">
        <f>ROUND(((SUM(BF88:BF219))*I34),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ROUND((SUM(BG88:BG219)),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ROUND((SUM(BH88:BH219)),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ROUND((SUM(BI88:BI219)),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fotbalové plochy z UMT, Kolín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OSVĚTLENÍ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16. 6. 2025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>lacko.ondrej@seznam.cz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J111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105</v>
      </c>
      <c r="E63" s="176"/>
      <c r="F63" s="176"/>
      <c r="G63" s="176"/>
      <c r="H63" s="176"/>
      <c r="I63" s="176"/>
      <c r="J63" s="177">
        <f>J123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412</v>
      </c>
      <c r="E64" s="170"/>
      <c r="F64" s="170"/>
      <c r="G64" s="170"/>
      <c r="H64" s="170"/>
      <c r="I64" s="170"/>
      <c r="J64" s="171">
        <f>J127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910</v>
      </c>
      <c r="E65" s="176"/>
      <c r="F65" s="176"/>
      <c r="G65" s="176"/>
      <c r="H65" s="176"/>
      <c r="I65" s="176"/>
      <c r="J65" s="177">
        <f>J128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416</v>
      </c>
      <c r="E66" s="170"/>
      <c r="F66" s="170"/>
      <c r="G66" s="170"/>
      <c r="H66" s="170"/>
      <c r="I66" s="170"/>
      <c r="J66" s="171">
        <f>J136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911</v>
      </c>
      <c r="E67" s="176"/>
      <c r="F67" s="176"/>
      <c r="G67" s="176"/>
      <c r="H67" s="176"/>
      <c r="I67" s="176"/>
      <c r="J67" s="177">
        <f>J137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417</v>
      </c>
      <c r="E68" s="176"/>
      <c r="F68" s="176"/>
      <c r="G68" s="176"/>
      <c r="H68" s="176"/>
      <c r="I68" s="176"/>
      <c r="J68" s="177">
        <f>J158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107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Modernizace fotbalové plochy z UMT, Kolín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94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04 - OSVĚTLENÍ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</v>
      </c>
      <c r="G82" s="42"/>
      <c r="H82" s="42"/>
      <c r="I82" s="34" t="s">
        <v>23</v>
      </c>
      <c r="J82" s="74" t="str">
        <f>IF(J12="","",J12)</f>
        <v>16. 6. 2025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 xml:space="preserve"> </v>
      </c>
      <c r="G84" s="42"/>
      <c r="H84" s="42"/>
      <c r="I84" s="34" t="s">
        <v>30</v>
      </c>
      <c r="J84" s="38" t="str">
        <f>E21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28</v>
      </c>
      <c r="D85" s="42"/>
      <c r="E85" s="42"/>
      <c r="F85" s="29" t="str">
        <f>IF(E18="","",E18)</f>
        <v>Vyplň údaj</v>
      </c>
      <c r="G85" s="42"/>
      <c r="H85" s="42"/>
      <c r="I85" s="34" t="s">
        <v>32</v>
      </c>
      <c r="J85" s="38" t="str">
        <f>E24</f>
        <v>lacko.ondrej@seznam.cz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108</v>
      </c>
      <c r="D87" s="182" t="s">
        <v>55</v>
      </c>
      <c r="E87" s="182" t="s">
        <v>51</v>
      </c>
      <c r="F87" s="182" t="s">
        <v>52</v>
      </c>
      <c r="G87" s="182" t="s">
        <v>109</v>
      </c>
      <c r="H87" s="182" t="s">
        <v>110</v>
      </c>
      <c r="I87" s="182" t="s">
        <v>111</v>
      </c>
      <c r="J87" s="183" t="s">
        <v>98</v>
      </c>
      <c r="K87" s="184" t="s">
        <v>112</v>
      </c>
      <c r="L87" s="185"/>
      <c r="M87" s="94" t="s">
        <v>19</v>
      </c>
      <c r="N87" s="95" t="s">
        <v>40</v>
      </c>
      <c r="O87" s="95" t="s">
        <v>113</v>
      </c>
      <c r="P87" s="95" t="s">
        <v>114</v>
      </c>
      <c r="Q87" s="95" t="s">
        <v>115</v>
      </c>
      <c r="R87" s="95" t="s">
        <v>116</v>
      </c>
      <c r="S87" s="95" t="s">
        <v>117</v>
      </c>
      <c r="T87" s="96" t="s">
        <v>118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119</v>
      </c>
      <c r="D88" s="42"/>
      <c r="E88" s="42"/>
      <c r="F88" s="42"/>
      <c r="G88" s="42"/>
      <c r="H88" s="42"/>
      <c r="I88" s="42"/>
      <c r="J88" s="186">
        <f>BK88</f>
        <v>0</v>
      </c>
      <c r="K88" s="42"/>
      <c r="L88" s="46"/>
      <c r="M88" s="97"/>
      <c r="N88" s="187"/>
      <c r="O88" s="98"/>
      <c r="P88" s="188">
        <f>P89+P127+P136</f>
        <v>0</v>
      </c>
      <c r="Q88" s="98"/>
      <c r="R88" s="188">
        <f>R89+R127+R136</f>
        <v>143.21543220000001</v>
      </c>
      <c r="S88" s="98"/>
      <c r="T88" s="189">
        <f>T89+T127+T136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69</v>
      </c>
      <c r="AU88" s="19" t="s">
        <v>99</v>
      </c>
      <c r="BK88" s="190">
        <f>BK89+BK127+BK136</f>
        <v>0</v>
      </c>
    </row>
    <row r="89" s="12" customFormat="1" ht="25.92" customHeight="1">
      <c r="A89" s="12"/>
      <c r="B89" s="191"/>
      <c r="C89" s="192"/>
      <c r="D89" s="193" t="s">
        <v>69</v>
      </c>
      <c r="E89" s="194" t="s">
        <v>120</v>
      </c>
      <c r="F89" s="194" t="s">
        <v>121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P90+P111+P123</f>
        <v>0</v>
      </c>
      <c r="Q89" s="199"/>
      <c r="R89" s="200">
        <f>R90+R111+R123</f>
        <v>45.160379999999996</v>
      </c>
      <c r="S89" s="199"/>
      <c r="T89" s="201">
        <f>T90+T111+T123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78</v>
      </c>
      <c r="AT89" s="203" t="s">
        <v>69</v>
      </c>
      <c r="AU89" s="203" t="s">
        <v>70</v>
      </c>
      <c r="AY89" s="202" t="s">
        <v>122</v>
      </c>
      <c r="BK89" s="204">
        <f>BK90+BK111+BK123</f>
        <v>0</v>
      </c>
    </row>
    <row r="90" s="12" customFormat="1" ht="22.8" customHeight="1">
      <c r="A90" s="12"/>
      <c r="B90" s="191"/>
      <c r="C90" s="192"/>
      <c r="D90" s="193" t="s">
        <v>69</v>
      </c>
      <c r="E90" s="205" t="s">
        <v>78</v>
      </c>
      <c r="F90" s="205" t="s">
        <v>123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SUM(P91:P110)</f>
        <v>0</v>
      </c>
      <c r="Q90" s="199"/>
      <c r="R90" s="200">
        <f>SUM(R91:R110)</f>
        <v>0</v>
      </c>
      <c r="S90" s="199"/>
      <c r="T90" s="201">
        <f>SUM(T91:T110)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78</v>
      </c>
      <c r="AT90" s="203" t="s">
        <v>69</v>
      </c>
      <c r="AU90" s="203" t="s">
        <v>78</v>
      </c>
      <c r="AY90" s="202" t="s">
        <v>122</v>
      </c>
      <c r="BK90" s="204">
        <f>SUM(BK91:BK110)</f>
        <v>0</v>
      </c>
    </row>
    <row r="91" s="2" customFormat="1" ht="24.15" customHeight="1">
      <c r="A91" s="40"/>
      <c r="B91" s="41"/>
      <c r="C91" s="207" t="s">
        <v>78</v>
      </c>
      <c r="D91" s="207" t="s">
        <v>124</v>
      </c>
      <c r="E91" s="208" t="s">
        <v>912</v>
      </c>
      <c r="F91" s="209" t="s">
        <v>913</v>
      </c>
      <c r="G91" s="210" t="s">
        <v>140</v>
      </c>
      <c r="H91" s="211">
        <v>18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41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128</v>
      </c>
      <c r="AT91" s="219" t="s">
        <v>124</v>
      </c>
      <c r="AU91" s="219" t="s">
        <v>80</v>
      </c>
      <c r="AY91" s="19" t="s">
        <v>122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78</v>
      </c>
      <c r="BK91" s="220">
        <f>ROUND(I91*H91,2)</f>
        <v>0</v>
      </c>
      <c r="BL91" s="19" t="s">
        <v>128</v>
      </c>
      <c r="BM91" s="219" t="s">
        <v>914</v>
      </c>
    </row>
    <row r="92" s="2" customFormat="1">
      <c r="A92" s="40"/>
      <c r="B92" s="41"/>
      <c r="C92" s="42"/>
      <c r="D92" s="221" t="s">
        <v>130</v>
      </c>
      <c r="E92" s="42"/>
      <c r="F92" s="222" t="s">
        <v>915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130</v>
      </c>
      <c r="AU92" s="19" t="s">
        <v>80</v>
      </c>
    </row>
    <row r="93" s="2" customFormat="1">
      <c r="A93" s="40"/>
      <c r="B93" s="41"/>
      <c r="C93" s="42"/>
      <c r="D93" s="226" t="s">
        <v>132</v>
      </c>
      <c r="E93" s="42"/>
      <c r="F93" s="227" t="s">
        <v>916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132</v>
      </c>
      <c r="AU93" s="19" t="s">
        <v>80</v>
      </c>
    </row>
    <row r="94" s="13" customFormat="1">
      <c r="A94" s="13"/>
      <c r="B94" s="228"/>
      <c r="C94" s="229"/>
      <c r="D94" s="221" t="s">
        <v>134</v>
      </c>
      <c r="E94" s="230" t="s">
        <v>19</v>
      </c>
      <c r="F94" s="231" t="s">
        <v>917</v>
      </c>
      <c r="G94" s="229"/>
      <c r="H94" s="232">
        <v>18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134</v>
      </c>
      <c r="AU94" s="238" t="s">
        <v>80</v>
      </c>
      <c r="AV94" s="13" t="s">
        <v>80</v>
      </c>
      <c r="AW94" s="13" t="s">
        <v>31</v>
      </c>
      <c r="AX94" s="13" t="s">
        <v>78</v>
      </c>
      <c r="AY94" s="238" t="s">
        <v>122</v>
      </c>
    </row>
    <row r="95" s="2" customFormat="1" ht="37.8" customHeight="1">
      <c r="A95" s="40"/>
      <c r="B95" s="41"/>
      <c r="C95" s="207" t="s">
        <v>80</v>
      </c>
      <c r="D95" s="207" t="s">
        <v>124</v>
      </c>
      <c r="E95" s="208" t="s">
        <v>154</v>
      </c>
      <c r="F95" s="209" t="s">
        <v>155</v>
      </c>
      <c r="G95" s="210" t="s">
        <v>140</v>
      </c>
      <c r="H95" s="211">
        <v>18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41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128</v>
      </c>
      <c r="AT95" s="219" t="s">
        <v>124</v>
      </c>
      <c r="AU95" s="219" t="s">
        <v>80</v>
      </c>
      <c r="AY95" s="19" t="s">
        <v>122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78</v>
      </c>
      <c r="BK95" s="220">
        <f>ROUND(I95*H95,2)</f>
        <v>0</v>
      </c>
      <c r="BL95" s="19" t="s">
        <v>128</v>
      </c>
      <c r="BM95" s="219" t="s">
        <v>918</v>
      </c>
    </row>
    <row r="96" s="2" customFormat="1">
      <c r="A96" s="40"/>
      <c r="B96" s="41"/>
      <c r="C96" s="42"/>
      <c r="D96" s="221" t="s">
        <v>130</v>
      </c>
      <c r="E96" s="42"/>
      <c r="F96" s="222" t="s">
        <v>157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130</v>
      </c>
      <c r="AU96" s="19" t="s">
        <v>80</v>
      </c>
    </row>
    <row r="97" s="2" customFormat="1">
      <c r="A97" s="40"/>
      <c r="B97" s="41"/>
      <c r="C97" s="42"/>
      <c r="D97" s="226" t="s">
        <v>132</v>
      </c>
      <c r="E97" s="42"/>
      <c r="F97" s="227" t="s">
        <v>919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132</v>
      </c>
      <c r="AU97" s="19" t="s">
        <v>80</v>
      </c>
    </row>
    <row r="98" s="2" customFormat="1" ht="37.8" customHeight="1">
      <c r="A98" s="40"/>
      <c r="B98" s="41"/>
      <c r="C98" s="207" t="s">
        <v>146</v>
      </c>
      <c r="D98" s="207" t="s">
        <v>124</v>
      </c>
      <c r="E98" s="208" t="s">
        <v>163</v>
      </c>
      <c r="F98" s="209" t="s">
        <v>164</v>
      </c>
      <c r="G98" s="210" t="s">
        <v>140</v>
      </c>
      <c r="H98" s="211">
        <v>18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41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128</v>
      </c>
      <c r="AT98" s="219" t="s">
        <v>124</v>
      </c>
      <c r="AU98" s="219" t="s">
        <v>80</v>
      </c>
      <c r="AY98" s="19" t="s">
        <v>122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78</v>
      </c>
      <c r="BK98" s="220">
        <f>ROUND(I98*H98,2)</f>
        <v>0</v>
      </c>
      <c r="BL98" s="19" t="s">
        <v>128</v>
      </c>
      <c r="BM98" s="219" t="s">
        <v>920</v>
      </c>
    </row>
    <row r="99" s="2" customFormat="1">
      <c r="A99" s="40"/>
      <c r="B99" s="41"/>
      <c r="C99" s="42"/>
      <c r="D99" s="221" t="s">
        <v>130</v>
      </c>
      <c r="E99" s="42"/>
      <c r="F99" s="222" t="s">
        <v>166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130</v>
      </c>
      <c r="AU99" s="19" t="s">
        <v>80</v>
      </c>
    </row>
    <row r="100" s="2" customFormat="1">
      <c r="A100" s="40"/>
      <c r="B100" s="41"/>
      <c r="C100" s="42"/>
      <c r="D100" s="226" t="s">
        <v>132</v>
      </c>
      <c r="E100" s="42"/>
      <c r="F100" s="227" t="s">
        <v>921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132</v>
      </c>
      <c r="AU100" s="19" t="s">
        <v>80</v>
      </c>
    </row>
    <row r="101" s="2" customFormat="1" ht="24.15" customHeight="1">
      <c r="A101" s="40"/>
      <c r="B101" s="41"/>
      <c r="C101" s="207" t="s">
        <v>128</v>
      </c>
      <c r="D101" s="207" t="s">
        <v>124</v>
      </c>
      <c r="E101" s="208" t="s">
        <v>922</v>
      </c>
      <c r="F101" s="209" t="s">
        <v>923</v>
      </c>
      <c r="G101" s="210" t="s">
        <v>140</v>
      </c>
      <c r="H101" s="211">
        <v>18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41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128</v>
      </c>
      <c r="AT101" s="219" t="s">
        <v>124</v>
      </c>
      <c r="AU101" s="219" t="s">
        <v>80</v>
      </c>
      <c r="AY101" s="19" t="s">
        <v>122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78</v>
      </c>
      <c r="BK101" s="220">
        <f>ROUND(I101*H101,2)</f>
        <v>0</v>
      </c>
      <c r="BL101" s="19" t="s">
        <v>128</v>
      </c>
      <c r="BM101" s="219" t="s">
        <v>924</v>
      </c>
    </row>
    <row r="102" s="2" customFormat="1">
      <c r="A102" s="40"/>
      <c r="B102" s="41"/>
      <c r="C102" s="42"/>
      <c r="D102" s="221" t="s">
        <v>130</v>
      </c>
      <c r="E102" s="42"/>
      <c r="F102" s="222" t="s">
        <v>925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130</v>
      </c>
      <c r="AU102" s="19" t="s">
        <v>80</v>
      </c>
    </row>
    <row r="103" s="2" customFormat="1">
      <c r="A103" s="40"/>
      <c r="B103" s="41"/>
      <c r="C103" s="42"/>
      <c r="D103" s="226" t="s">
        <v>132</v>
      </c>
      <c r="E103" s="42"/>
      <c r="F103" s="227" t="s">
        <v>926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132</v>
      </c>
      <c r="AU103" s="19" t="s">
        <v>80</v>
      </c>
    </row>
    <row r="104" s="2" customFormat="1" ht="33" customHeight="1">
      <c r="A104" s="40"/>
      <c r="B104" s="41"/>
      <c r="C104" s="207" t="s">
        <v>162</v>
      </c>
      <c r="D104" s="207" t="s">
        <v>124</v>
      </c>
      <c r="E104" s="208" t="s">
        <v>176</v>
      </c>
      <c r="F104" s="209" t="s">
        <v>177</v>
      </c>
      <c r="G104" s="210" t="s">
        <v>178</v>
      </c>
      <c r="H104" s="211">
        <v>32.399999999999999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41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128</v>
      </c>
      <c r="AT104" s="219" t="s">
        <v>124</v>
      </c>
      <c r="AU104" s="219" t="s">
        <v>80</v>
      </c>
      <c r="AY104" s="19" t="s">
        <v>122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78</v>
      </c>
      <c r="BK104" s="220">
        <f>ROUND(I104*H104,2)</f>
        <v>0</v>
      </c>
      <c r="BL104" s="19" t="s">
        <v>128</v>
      </c>
      <c r="BM104" s="219" t="s">
        <v>927</v>
      </c>
    </row>
    <row r="105" s="2" customFormat="1">
      <c r="A105" s="40"/>
      <c r="B105" s="41"/>
      <c r="C105" s="42"/>
      <c r="D105" s="221" t="s">
        <v>130</v>
      </c>
      <c r="E105" s="42"/>
      <c r="F105" s="222" t="s">
        <v>180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80</v>
      </c>
    </row>
    <row r="106" s="2" customFormat="1">
      <c r="A106" s="40"/>
      <c r="B106" s="41"/>
      <c r="C106" s="42"/>
      <c r="D106" s="226" t="s">
        <v>132</v>
      </c>
      <c r="E106" s="42"/>
      <c r="F106" s="227" t="s">
        <v>928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80</v>
      </c>
    </row>
    <row r="107" s="13" customFormat="1">
      <c r="A107" s="13"/>
      <c r="B107" s="228"/>
      <c r="C107" s="229"/>
      <c r="D107" s="221" t="s">
        <v>134</v>
      </c>
      <c r="E107" s="229"/>
      <c r="F107" s="231" t="s">
        <v>929</v>
      </c>
      <c r="G107" s="229"/>
      <c r="H107" s="232">
        <v>32.399999999999999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134</v>
      </c>
      <c r="AU107" s="238" t="s">
        <v>80</v>
      </c>
      <c r="AV107" s="13" t="s">
        <v>80</v>
      </c>
      <c r="AW107" s="13" t="s">
        <v>4</v>
      </c>
      <c r="AX107" s="13" t="s">
        <v>78</v>
      </c>
      <c r="AY107" s="238" t="s">
        <v>122</v>
      </c>
    </row>
    <row r="108" s="2" customFormat="1" ht="16.5" customHeight="1">
      <c r="A108" s="40"/>
      <c r="B108" s="41"/>
      <c r="C108" s="207" t="s">
        <v>168</v>
      </c>
      <c r="D108" s="207" t="s">
        <v>124</v>
      </c>
      <c r="E108" s="208" t="s">
        <v>184</v>
      </c>
      <c r="F108" s="209" t="s">
        <v>185</v>
      </c>
      <c r="G108" s="210" t="s">
        <v>140</v>
      </c>
      <c r="H108" s="211">
        <v>18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41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128</v>
      </c>
      <c r="AT108" s="219" t="s">
        <v>124</v>
      </c>
      <c r="AU108" s="219" t="s">
        <v>80</v>
      </c>
      <c r="AY108" s="19" t="s">
        <v>122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78</v>
      </c>
      <c r="BK108" s="220">
        <f>ROUND(I108*H108,2)</f>
        <v>0</v>
      </c>
      <c r="BL108" s="19" t="s">
        <v>128</v>
      </c>
      <c r="BM108" s="219" t="s">
        <v>930</v>
      </c>
    </row>
    <row r="109" s="2" customFormat="1">
      <c r="A109" s="40"/>
      <c r="B109" s="41"/>
      <c r="C109" s="42"/>
      <c r="D109" s="221" t="s">
        <v>130</v>
      </c>
      <c r="E109" s="42"/>
      <c r="F109" s="222" t="s">
        <v>187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80</v>
      </c>
    </row>
    <row r="110" s="2" customFormat="1">
      <c r="A110" s="40"/>
      <c r="B110" s="41"/>
      <c r="C110" s="42"/>
      <c r="D110" s="226" t="s">
        <v>132</v>
      </c>
      <c r="E110" s="42"/>
      <c r="F110" s="227" t="s">
        <v>931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132</v>
      </c>
      <c r="AU110" s="19" t="s">
        <v>80</v>
      </c>
    </row>
    <row r="111" s="12" customFormat="1" ht="22.8" customHeight="1">
      <c r="A111" s="12"/>
      <c r="B111" s="191"/>
      <c r="C111" s="192"/>
      <c r="D111" s="193" t="s">
        <v>69</v>
      </c>
      <c r="E111" s="205" t="s">
        <v>80</v>
      </c>
      <c r="F111" s="205" t="s">
        <v>214</v>
      </c>
      <c r="G111" s="192"/>
      <c r="H111" s="192"/>
      <c r="I111" s="195"/>
      <c r="J111" s="206">
        <f>BK111</f>
        <v>0</v>
      </c>
      <c r="K111" s="192"/>
      <c r="L111" s="197"/>
      <c r="M111" s="198"/>
      <c r="N111" s="199"/>
      <c r="O111" s="199"/>
      <c r="P111" s="200">
        <f>SUM(P112:P122)</f>
        <v>0</v>
      </c>
      <c r="Q111" s="199"/>
      <c r="R111" s="200">
        <f>SUM(R112:R122)</f>
        <v>45.160379999999996</v>
      </c>
      <c r="S111" s="199"/>
      <c r="T111" s="201">
        <f>SUM(T112:T122)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2" t="s">
        <v>78</v>
      </c>
      <c r="AT111" s="203" t="s">
        <v>69</v>
      </c>
      <c r="AU111" s="203" t="s">
        <v>78</v>
      </c>
      <c r="AY111" s="202" t="s">
        <v>122</v>
      </c>
      <c r="BK111" s="204">
        <f>SUM(BK112:BK122)</f>
        <v>0</v>
      </c>
    </row>
    <row r="112" s="2" customFormat="1" ht="16.5" customHeight="1">
      <c r="A112" s="40"/>
      <c r="B112" s="41"/>
      <c r="C112" s="207" t="s">
        <v>175</v>
      </c>
      <c r="D112" s="207" t="s">
        <v>124</v>
      </c>
      <c r="E112" s="208" t="s">
        <v>932</v>
      </c>
      <c r="F112" s="209" t="s">
        <v>933</v>
      </c>
      <c r="G112" s="210" t="s">
        <v>140</v>
      </c>
      <c r="H112" s="211">
        <v>18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41</v>
      </c>
      <c r="O112" s="86"/>
      <c r="P112" s="217">
        <f>O112*H112</f>
        <v>0</v>
      </c>
      <c r="Q112" s="217">
        <v>2.5018699999999998</v>
      </c>
      <c r="R112" s="217">
        <f>Q112*H112</f>
        <v>45.033659999999998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128</v>
      </c>
      <c r="AT112" s="219" t="s">
        <v>124</v>
      </c>
      <c r="AU112" s="219" t="s">
        <v>80</v>
      </c>
      <c r="AY112" s="19" t="s">
        <v>122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78</v>
      </c>
      <c r="BK112" s="220">
        <f>ROUND(I112*H112,2)</f>
        <v>0</v>
      </c>
      <c r="BL112" s="19" t="s">
        <v>128</v>
      </c>
      <c r="BM112" s="219" t="s">
        <v>934</v>
      </c>
    </row>
    <row r="113" s="2" customFormat="1">
      <c r="A113" s="40"/>
      <c r="B113" s="41"/>
      <c r="C113" s="42"/>
      <c r="D113" s="221" t="s">
        <v>130</v>
      </c>
      <c r="E113" s="42"/>
      <c r="F113" s="222" t="s">
        <v>935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130</v>
      </c>
      <c r="AU113" s="19" t="s">
        <v>80</v>
      </c>
    </row>
    <row r="114" s="2" customFormat="1">
      <c r="A114" s="40"/>
      <c r="B114" s="41"/>
      <c r="C114" s="42"/>
      <c r="D114" s="226" t="s">
        <v>132</v>
      </c>
      <c r="E114" s="42"/>
      <c r="F114" s="227" t="s">
        <v>936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80</v>
      </c>
    </row>
    <row r="115" s="13" customFormat="1">
      <c r="A115" s="13"/>
      <c r="B115" s="228"/>
      <c r="C115" s="229"/>
      <c r="D115" s="221" t="s">
        <v>134</v>
      </c>
      <c r="E115" s="230" t="s">
        <v>19</v>
      </c>
      <c r="F115" s="231" t="s">
        <v>917</v>
      </c>
      <c r="G115" s="229"/>
      <c r="H115" s="232">
        <v>18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134</v>
      </c>
      <c r="AU115" s="238" t="s">
        <v>80</v>
      </c>
      <c r="AV115" s="13" t="s">
        <v>80</v>
      </c>
      <c r="AW115" s="13" t="s">
        <v>31</v>
      </c>
      <c r="AX115" s="13" t="s">
        <v>78</v>
      </c>
      <c r="AY115" s="238" t="s">
        <v>122</v>
      </c>
    </row>
    <row r="116" s="2" customFormat="1" ht="16.5" customHeight="1">
      <c r="A116" s="40"/>
      <c r="B116" s="41"/>
      <c r="C116" s="207" t="s">
        <v>183</v>
      </c>
      <c r="D116" s="207" t="s">
        <v>124</v>
      </c>
      <c r="E116" s="208" t="s">
        <v>222</v>
      </c>
      <c r="F116" s="209" t="s">
        <v>223</v>
      </c>
      <c r="G116" s="210" t="s">
        <v>127</v>
      </c>
      <c r="H116" s="211">
        <v>48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41</v>
      </c>
      <c r="O116" s="86"/>
      <c r="P116" s="217">
        <f>O116*H116</f>
        <v>0</v>
      </c>
      <c r="Q116" s="217">
        <v>0.00264</v>
      </c>
      <c r="R116" s="217">
        <f>Q116*H116</f>
        <v>0.12672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128</v>
      </c>
      <c r="AT116" s="219" t="s">
        <v>124</v>
      </c>
      <c r="AU116" s="219" t="s">
        <v>80</v>
      </c>
      <c r="AY116" s="19" t="s">
        <v>122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78</v>
      </c>
      <c r="BK116" s="220">
        <f>ROUND(I116*H116,2)</f>
        <v>0</v>
      </c>
      <c r="BL116" s="19" t="s">
        <v>128</v>
      </c>
      <c r="BM116" s="219" t="s">
        <v>937</v>
      </c>
    </row>
    <row r="117" s="2" customFormat="1">
      <c r="A117" s="40"/>
      <c r="B117" s="41"/>
      <c r="C117" s="42"/>
      <c r="D117" s="221" t="s">
        <v>130</v>
      </c>
      <c r="E117" s="42"/>
      <c r="F117" s="222" t="s">
        <v>225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130</v>
      </c>
      <c r="AU117" s="19" t="s">
        <v>80</v>
      </c>
    </row>
    <row r="118" s="2" customFormat="1">
      <c r="A118" s="40"/>
      <c r="B118" s="41"/>
      <c r="C118" s="42"/>
      <c r="D118" s="226" t="s">
        <v>132</v>
      </c>
      <c r="E118" s="42"/>
      <c r="F118" s="227" t="s">
        <v>938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132</v>
      </c>
      <c r="AU118" s="19" t="s">
        <v>80</v>
      </c>
    </row>
    <row r="119" s="13" customFormat="1">
      <c r="A119" s="13"/>
      <c r="B119" s="228"/>
      <c r="C119" s="229"/>
      <c r="D119" s="221" t="s">
        <v>134</v>
      </c>
      <c r="E119" s="230" t="s">
        <v>19</v>
      </c>
      <c r="F119" s="231" t="s">
        <v>939</v>
      </c>
      <c r="G119" s="229"/>
      <c r="H119" s="232">
        <v>48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134</v>
      </c>
      <c r="AU119" s="238" t="s">
        <v>80</v>
      </c>
      <c r="AV119" s="13" t="s">
        <v>80</v>
      </c>
      <c r="AW119" s="13" t="s">
        <v>31</v>
      </c>
      <c r="AX119" s="13" t="s">
        <v>78</v>
      </c>
      <c r="AY119" s="238" t="s">
        <v>122</v>
      </c>
    </row>
    <row r="120" s="2" customFormat="1" ht="16.5" customHeight="1">
      <c r="A120" s="40"/>
      <c r="B120" s="41"/>
      <c r="C120" s="207" t="s">
        <v>189</v>
      </c>
      <c r="D120" s="207" t="s">
        <v>124</v>
      </c>
      <c r="E120" s="208" t="s">
        <v>230</v>
      </c>
      <c r="F120" s="209" t="s">
        <v>231</v>
      </c>
      <c r="G120" s="210" t="s">
        <v>127</v>
      </c>
      <c r="H120" s="211">
        <v>48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41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128</v>
      </c>
      <c r="AT120" s="219" t="s">
        <v>124</v>
      </c>
      <c r="AU120" s="219" t="s">
        <v>80</v>
      </c>
      <c r="AY120" s="19" t="s">
        <v>122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78</v>
      </c>
      <c r="BK120" s="220">
        <f>ROUND(I120*H120,2)</f>
        <v>0</v>
      </c>
      <c r="BL120" s="19" t="s">
        <v>128</v>
      </c>
      <c r="BM120" s="219" t="s">
        <v>940</v>
      </c>
    </row>
    <row r="121" s="2" customFormat="1">
      <c r="A121" s="40"/>
      <c r="B121" s="41"/>
      <c r="C121" s="42"/>
      <c r="D121" s="221" t="s">
        <v>130</v>
      </c>
      <c r="E121" s="42"/>
      <c r="F121" s="222" t="s">
        <v>233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130</v>
      </c>
      <c r="AU121" s="19" t="s">
        <v>80</v>
      </c>
    </row>
    <row r="122" s="2" customFormat="1">
      <c r="A122" s="40"/>
      <c r="B122" s="41"/>
      <c r="C122" s="42"/>
      <c r="D122" s="226" t="s">
        <v>132</v>
      </c>
      <c r="E122" s="42"/>
      <c r="F122" s="227" t="s">
        <v>941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132</v>
      </c>
      <c r="AU122" s="19" t="s">
        <v>80</v>
      </c>
    </row>
    <row r="123" s="12" customFormat="1" ht="22.8" customHeight="1">
      <c r="A123" s="12"/>
      <c r="B123" s="191"/>
      <c r="C123" s="192"/>
      <c r="D123" s="193" t="s">
        <v>69</v>
      </c>
      <c r="E123" s="205" t="s">
        <v>305</v>
      </c>
      <c r="F123" s="205" t="s">
        <v>306</v>
      </c>
      <c r="G123" s="192"/>
      <c r="H123" s="192"/>
      <c r="I123" s="195"/>
      <c r="J123" s="206">
        <f>BK123</f>
        <v>0</v>
      </c>
      <c r="K123" s="192"/>
      <c r="L123" s="197"/>
      <c r="M123" s="198"/>
      <c r="N123" s="199"/>
      <c r="O123" s="199"/>
      <c r="P123" s="200">
        <f>SUM(P124:P126)</f>
        <v>0</v>
      </c>
      <c r="Q123" s="199"/>
      <c r="R123" s="200">
        <f>SUM(R124:R126)</f>
        <v>0</v>
      </c>
      <c r="S123" s="199"/>
      <c r="T123" s="201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2" t="s">
        <v>78</v>
      </c>
      <c r="AT123" s="203" t="s">
        <v>69</v>
      </c>
      <c r="AU123" s="203" t="s">
        <v>78</v>
      </c>
      <c r="AY123" s="202" t="s">
        <v>122</v>
      </c>
      <c r="BK123" s="204">
        <f>SUM(BK124:BK126)</f>
        <v>0</v>
      </c>
    </row>
    <row r="124" s="2" customFormat="1" ht="16.5" customHeight="1">
      <c r="A124" s="40"/>
      <c r="B124" s="41"/>
      <c r="C124" s="207" t="s">
        <v>196</v>
      </c>
      <c r="D124" s="207" t="s">
        <v>124</v>
      </c>
      <c r="E124" s="208" t="s">
        <v>942</v>
      </c>
      <c r="F124" s="209" t="s">
        <v>943</v>
      </c>
      <c r="G124" s="210" t="s">
        <v>178</v>
      </c>
      <c r="H124" s="211">
        <v>45.159999999999997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41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128</v>
      </c>
      <c r="AT124" s="219" t="s">
        <v>124</v>
      </c>
      <c r="AU124" s="219" t="s">
        <v>80</v>
      </c>
      <c r="AY124" s="19" t="s">
        <v>122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78</v>
      </c>
      <c r="BK124" s="220">
        <f>ROUND(I124*H124,2)</f>
        <v>0</v>
      </c>
      <c r="BL124" s="19" t="s">
        <v>128</v>
      </c>
      <c r="BM124" s="219" t="s">
        <v>944</v>
      </c>
    </row>
    <row r="125" s="2" customFormat="1">
      <c r="A125" s="40"/>
      <c r="B125" s="41"/>
      <c r="C125" s="42"/>
      <c r="D125" s="221" t="s">
        <v>130</v>
      </c>
      <c r="E125" s="42"/>
      <c r="F125" s="222" t="s">
        <v>945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130</v>
      </c>
      <c r="AU125" s="19" t="s">
        <v>80</v>
      </c>
    </row>
    <row r="126" s="2" customFormat="1">
      <c r="A126" s="40"/>
      <c r="B126" s="41"/>
      <c r="C126" s="42"/>
      <c r="D126" s="226" t="s">
        <v>132</v>
      </c>
      <c r="E126" s="42"/>
      <c r="F126" s="227" t="s">
        <v>946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132</v>
      </c>
      <c r="AU126" s="19" t="s">
        <v>80</v>
      </c>
    </row>
    <row r="127" s="12" customFormat="1" ht="25.92" customHeight="1">
      <c r="A127" s="12"/>
      <c r="B127" s="191"/>
      <c r="C127" s="192"/>
      <c r="D127" s="193" t="s">
        <v>69</v>
      </c>
      <c r="E127" s="194" t="s">
        <v>671</v>
      </c>
      <c r="F127" s="194" t="s">
        <v>672</v>
      </c>
      <c r="G127" s="192"/>
      <c r="H127" s="192"/>
      <c r="I127" s="195"/>
      <c r="J127" s="196">
        <f>BK127</f>
        <v>0</v>
      </c>
      <c r="K127" s="192"/>
      <c r="L127" s="197"/>
      <c r="M127" s="198"/>
      <c r="N127" s="199"/>
      <c r="O127" s="199"/>
      <c r="P127" s="200">
        <f>P128</f>
        <v>0</v>
      </c>
      <c r="Q127" s="199"/>
      <c r="R127" s="200">
        <f>R128</f>
        <v>0</v>
      </c>
      <c r="S127" s="199"/>
      <c r="T127" s="20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2" t="s">
        <v>80</v>
      </c>
      <c r="AT127" s="203" t="s">
        <v>69</v>
      </c>
      <c r="AU127" s="203" t="s">
        <v>70</v>
      </c>
      <c r="AY127" s="202" t="s">
        <v>122</v>
      </c>
      <c r="BK127" s="204">
        <f>BK128</f>
        <v>0</v>
      </c>
    </row>
    <row r="128" s="12" customFormat="1" ht="22.8" customHeight="1">
      <c r="A128" s="12"/>
      <c r="B128" s="191"/>
      <c r="C128" s="192"/>
      <c r="D128" s="193" t="s">
        <v>69</v>
      </c>
      <c r="E128" s="205" t="s">
        <v>763</v>
      </c>
      <c r="F128" s="205" t="s">
        <v>947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SUM(P129:P135)</f>
        <v>0</v>
      </c>
      <c r="Q128" s="199"/>
      <c r="R128" s="200">
        <f>SUM(R129:R135)</f>
        <v>0</v>
      </c>
      <c r="S128" s="199"/>
      <c r="T128" s="201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2" t="s">
        <v>80</v>
      </c>
      <c r="AT128" s="203" t="s">
        <v>69</v>
      </c>
      <c r="AU128" s="203" t="s">
        <v>78</v>
      </c>
      <c r="AY128" s="202" t="s">
        <v>122</v>
      </c>
      <c r="BK128" s="204">
        <f>SUM(BK129:BK135)</f>
        <v>0</v>
      </c>
    </row>
    <row r="129" s="2" customFormat="1" ht="24.15" customHeight="1">
      <c r="A129" s="40"/>
      <c r="B129" s="41"/>
      <c r="C129" s="207" t="s">
        <v>202</v>
      </c>
      <c r="D129" s="207" t="s">
        <v>124</v>
      </c>
      <c r="E129" s="208" t="s">
        <v>948</v>
      </c>
      <c r="F129" s="209" t="s">
        <v>949</v>
      </c>
      <c r="G129" s="210" t="s">
        <v>278</v>
      </c>
      <c r="H129" s="211">
        <v>279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41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236</v>
      </c>
      <c r="AT129" s="219" t="s">
        <v>124</v>
      </c>
      <c r="AU129" s="219" t="s">
        <v>80</v>
      </c>
      <c r="AY129" s="19" t="s">
        <v>122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78</v>
      </c>
      <c r="BK129" s="220">
        <f>ROUND(I129*H129,2)</f>
        <v>0</v>
      </c>
      <c r="BL129" s="19" t="s">
        <v>236</v>
      </c>
      <c r="BM129" s="219" t="s">
        <v>950</v>
      </c>
    </row>
    <row r="130" s="2" customFormat="1">
      <c r="A130" s="40"/>
      <c r="B130" s="41"/>
      <c r="C130" s="42"/>
      <c r="D130" s="221" t="s">
        <v>130</v>
      </c>
      <c r="E130" s="42"/>
      <c r="F130" s="222" t="s">
        <v>951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130</v>
      </c>
      <c r="AU130" s="19" t="s">
        <v>80</v>
      </c>
    </row>
    <row r="131" s="2" customFormat="1">
      <c r="A131" s="40"/>
      <c r="B131" s="41"/>
      <c r="C131" s="42"/>
      <c r="D131" s="226" t="s">
        <v>132</v>
      </c>
      <c r="E131" s="42"/>
      <c r="F131" s="227" t="s">
        <v>952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132</v>
      </c>
      <c r="AU131" s="19" t="s">
        <v>80</v>
      </c>
    </row>
    <row r="132" s="13" customFormat="1">
      <c r="A132" s="13"/>
      <c r="B132" s="228"/>
      <c r="C132" s="229"/>
      <c r="D132" s="221" t="s">
        <v>134</v>
      </c>
      <c r="E132" s="230" t="s">
        <v>19</v>
      </c>
      <c r="F132" s="231" t="s">
        <v>953</v>
      </c>
      <c r="G132" s="229"/>
      <c r="H132" s="232">
        <v>279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134</v>
      </c>
      <c r="AU132" s="238" t="s">
        <v>80</v>
      </c>
      <c r="AV132" s="13" t="s">
        <v>80</v>
      </c>
      <c r="AW132" s="13" t="s">
        <v>31</v>
      </c>
      <c r="AX132" s="13" t="s">
        <v>78</v>
      </c>
      <c r="AY132" s="238" t="s">
        <v>122</v>
      </c>
    </row>
    <row r="133" s="2" customFormat="1" ht="16.5" customHeight="1">
      <c r="A133" s="40"/>
      <c r="B133" s="41"/>
      <c r="C133" s="250" t="s">
        <v>8</v>
      </c>
      <c r="D133" s="250" t="s">
        <v>203</v>
      </c>
      <c r="E133" s="251" t="s">
        <v>954</v>
      </c>
      <c r="F133" s="252" t="s">
        <v>955</v>
      </c>
      <c r="G133" s="253" t="s">
        <v>278</v>
      </c>
      <c r="H133" s="254">
        <v>306.89999999999998</v>
      </c>
      <c r="I133" s="255"/>
      <c r="J133" s="256">
        <f>ROUND(I133*H133,2)</f>
        <v>0</v>
      </c>
      <c r="K133" s="257"/>
      <c r="L133" s="258"/>
      <c r="M133" s="259" t="s">
        <v>19</v>
      </c>
      <c r="N133" s="260" t="s">
        <v>41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328</v>
      </c>
      <c r="AT133" s="219" t="s">
        <v>203</v>
      </c>
      <c r="AU133" s="219" t="s">
        <v>80</v>
      </c>
      <c r="AY133" s="19" t="s">
        <v>122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78</v>
      </c>
      <c r="BK133" s="220">
        <f>ROUND(I133*H133,2)</f>
        <v>0</v>
      </c>
      <c r="BL133" s="19" t="s">
        <v>236</v>
      </c>
      <c r="BM133" s="219" t="s">
        <v>956</v>
      </c>
    </row>
    <row r="134" s="2" customFormat="1">
      <c r="A134" s="40"/>
      <c r="B134" s="41"/>
      <c r="C134" s="42"/>
      <c r="D134" s="221" t="s">
        <v>130</v>
      </c>
      <c r="E134" s="42"/>
      <c r="F134" s="222" t="s">
        <v>955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130</v>
      </c>
      <c r="AU134" s="19" t="s">
        <v>80</v>
      </c>
    </row>
    <row r="135" s="13" customFormat="1">
      <c r="A135" s="13"/>
      <c r="B135" s="228"/>
      <c r="C135" s="229"/>
      <c r="D135" s="221" t="s">
        <v>134</v>
      </c>
      <c r="E135" s="229"/>
      <c r="F135" s="231" t="s">
        <v>957</v>
      </c>
      <c r="G135" s="229"/>
      <c r="H135" s="232">
        <v>306.89999999999998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134</v>
      </c>
      <c r="AU135" s="238" t="s">
        <v>80</v>
      </c>
      <c r="AV135" s="13" t="s">
        <v>80</v>
      </c>
      <c r="AW135" s="13" t="s">
        <v>4</v>
      </c>
      <c r="AX135" s="13" t="s">
        <v>78</v>
      </c>
      <c r="AY135" s="238" t="s">
        <v>122</v>
      </c>
    </row>
    <row r="136" s="12" customFormat="1" ht="25.92" customHeight="1">
      <c r="A136" s="12"/>
      <c r="B136" s="191"/>
      <c r="C136" s="192"/>
      <c r="D136" s="193" t="s">
        <v>69</v>
      </c>
      <c r="E136" s="194" t="s">
        <v>203</v>
      </c>
      <c r="F136" s="194" t="s">
        <v>803</v>
      </c>
      <c r="G136" s="192"/>
      <c r="H136" s="192"/>
      <c r="I136" s="195"/>
      <c r="J136" s="196">
        <f>BK136</f>
        <v>0</v>
      </c>
      <c r="K136" s="192"/>
      <c r="L136" s="197"/>
      <c r="M136" s="198"/>
      <c r="N136" s="199"/>
      <c r="O136" s="199"/>
      <c r="P136" s="200">
        <f>P137+P158</f>
        <v>0</v>
      </c>
      <c r="Q136" s="199"/>
      <c r="R136" s="200">
        <f>R137+R158</f>
        <v>98.055052200000006</v>
      </c>
      <c r="S136" s="199"/>
      <c r="T136" s="201">
        <f>T137+T158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2" t="s">
        <v>146</v>
      </c>
      <c r="AT136" s="203" t="s">
        <v>69</v>
      </c>
      <c r="AU136" s="203" t="s">
        <v>70</v>
      </c>
      <c r="AY136" s="202" t="s">
        <v>122</v>
      </c>
      <c r="BK136" s="204">
        <f>BK137+BK158</f>
        <v>0</v>
      </c>
    </row>
    <row r="137" s="12" customFormat="1" ht="22.8" customHeight="1">
      <c r="A137" s="12"/>
      <c r="B137" s="191"/>
      <c r="C137" s="192"/>
      <c r="D137" s="193" t="s">
        <v>69</v>
      </c>
      <c r="E137" s="205" t="s">
        <v>958</v>
      </c>
      <c r="F137" s="205" t="s">
        <v>959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SUM(P138:P157)</f>
        <v>0</v>
      </c>
      <c r="Q137" s="199"/>
      <c r="R137" s="200">
        <f>SUM(R138:R157)</f>
        <v>0.30690000000000001</v>
      </c>
      <c r="S137" s="199"/>
      <c r="T137" s="201">
        <f>SUM(T138:T157)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146</v>
      </c>
      <c r="AT137" s="203" t="s">
        <v>69</v>
      </c>
      <c r="AU137" s="203" t="s">
        <v>78</v>
      </c>
      <c r="AY137" s="202" t="s">
        <v>122</v>
      </c>
      <c r="BK137" s="204">
        <f>SUM(BK138:BK157)</f>
        <v>0</v>
      </c>
    </row>
    <row r="138" s="2" customFormat="1" ht="16.5" customHeight="1">
      <c r="A138" s="40"/>
      <c r="B138" s="41"/>
      <c r="C138" s="207" t="s">
        <v>215</v>
      </c>
      <c r="D138" s="207" t="s">
        <v>124</v>
      </c>
      <c r="E138" s="208" t="s">
        <v>960</v>
      </c>
      <c r="F138" s="209" t="s">
        <v>961</v>
      </c>
      <c r="G138" s="210" t="s">
        <v>296</v>
      </c>
      <c r="H138" s="211">
        <v>16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41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732</v>
      </c>
      <c r="AT138" s="219" t="s">
        <v>124</v>
      </c>
      <c r="AU138" s="219" t="s">
        <v>80</v>
      </c>
      <c r="AY138" s="19" t="s">
        <v>122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78</v>
      </c>
      <c r="BK138" s="220">
        <f>ROUND(I138*H138,2)</f>
        <v>0</v>
      </c>
      <c r="BL138" s="19" t="s">
        <v>732</v>
      </c>
      <c r="BM138" s="219" t="s">
        <v>962</v>
      </c>
    </row>
    <row r="139" s="2" customFormat="1">
      <c r="A139" s="40"/>
      <c r="B139" s="41"/>
      <c r="C139" s="42"/>
      <c r="D139" s="221" t="s">
        <v>130</v>
      </c>
      <c r="E139" s="42"/>
      <c r="F139" s="222" t="s">
        <v>963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130</v>
      </c>
      <c r="AU139" s="19" t="s">
        <v>80</v>
      </c>
    </row>
    <row r="140" s="2" customFormat="1" ht="24.15" customHeight="1">
      <c r="A140" s="40"/>
      <c r="B140" s="41"/>
      <c r="C140" s="207" t="s">
        <v>221</v>
      </c>
      <c r="D140" s="207" t="s">
        <v>124</v>
      </c>
      <c r="E140" s="208" t="s">
        <v>964</v>
      </c>
      <c r="F140" s="209" t="s">
        <v>965</v>
      </c>
      <c r="G140" s="210" t="s">
        <v>287</v>
      </c>
      <c r="H140" s="211">
        <v>1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41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732</v>
      </c>
      <c r="AT140" s="219" t="s">
        <v>124</v>
      </c>
      <c r="AU140" s="219" t="s">
        <v>80</v>
      </c>
      <c r="AY140" s="19" t="s">
        <v>122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78</v>
      </c>
      <c r="BK140" s="220">
        <f>ROUND(I140*H140,2)</f>
        <v>0</v>
      </c>
      <c r="BL140" s="19" t="s">
        <v>732</v>
      </c>
      <c r="BM140" s="219" t="s">
        <v>966</v>
      </c>
    </row>
    <row r="141" s="2" customFormat="1">
      <c r="A141" s="40"/>
      <c r="B141" s="41"/>
      <c r="C141" s="42"/>
      <c r="D141" s="221" t="s">
        <v>130</v>
      </c>
      <c r="E141" s="42"/>
      <c r="F141" s="222" t="s">
        <v>965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130</v>
      </c>
      <c r="AU141" s="19" t="s">
        <v>80</v>
      </c>
    </row>
    <row r="142" s="2" customFormat="1" ht="16.5" customHeight="1">
      <c r="A142" s="40"/>
      <c r="B142" s="41"/>
      <c r="C142" s="207" t="s">
        <v>229</v>
      </c>
      <c r="D142" s="207" t="s">
        <v>124</v>
      </c>
      <c r="E142" s="208" t="s">
        <v>967</v>
      </c>
      <c r="F142" s="209" t="s">
        <v>968</v>
      </c>
      <c r="G142" s="210" t="s">
        <v>663</v>
      </c>
      <c r="H142" s="211">
        <v>4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41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318</v>
      </c>
      <c r="AT142" s="219" t="s">
        <v>124</v>
      </c>
      <c r="AU142" s="219" t="s">
        <v>80</v>
      </c>
      <c r="AY142" s="19" t="s">
        <v>122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78</v>
      </c>
      <c r="BK142" s="220">
        <f>ROUND(I142*H142,2)</f>
        <v>0</v>
      </c>
      <c r="BL142" s="19" t="s">
        <v>318</v>
      </c>
      <c r="BM142" s="219" t="s">
        <v>969</v>
      </c>
    </row>
    <row r="143" s="2" customFormat="1">
      <c r="A143" s="40"/>
      <c r="B143" s="41"/>
      <c r="C143" s="42"/>
      <c r="D143" s="221" t="s">
        <v>130</v>
      </c>
      <c r="E143" s="42"/>
      <c r="F143" s="222" t="s">
        <v>968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130</v>
      </c>
      <c r="AU143" s="19" t="s">
        <v>80</v>
      </c>
    </row>
    <row r="144" s="2" customFormat="1" ht="24.15" customHeight="1">
      <c r="A144" s="40"/>
      <c r="B144" s="41"/>
      <c r="C144" s="207" t="s">
        <v>236</v>
      </c>
      <c r="D144" s="207" t="s">
        <v>124</v>
      </c>
      <c r="E144" s="208" t="s">
        <v>970</v>
      </c>
      <c r="F144" s="209" t="s">
        <v>971</v>
      </c>
      <c r="G144" s="210" t="s">
        <v>296</v>
      </c>
      <c r="H144" s="211">
        <v>4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41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732</v>
      </c>
      <c r="AT144" s="219" t="s">
        <v>124</v>
      </c>
      <c r="AU144" s="219" t="s">
        <v>80</v>
      </c>
      <c r="AY144" s="19" t="s">
        <v>122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78</v>
      </c>
      <c r="BK144" s="220">
        <f>ROUND(I144*H144,2)</f>
        <v>0</v>
      </c>
      <c r="BL144" s="19" t="s">
        <v>732</v>
      </c>
      <c r="BM144" s="219" t="s">
        <v>972</v>
      </c>
    </row>
    <row r="145" s="2" customFormat="1">
      <c r="A145" s="40"/>
      <c r="B145" s="41"/>
      <c r="C145" s="42"/>
      <c r="D145" s="221" t="s">
        <v>130</v>
      </c>
      <c r="E145" s="42"/>
      <c r="F145" s="222" t="s">
        <v>973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130</v>
      </c>
      <c r="AU145" s="19" t="s">
        <v>80</v>
      </c>
    </row>
    <row r="146" s="2" customFormat="1">
      <c r="A146" s="40"/>
      <c r="B146" s="41"/>
      <c r="C146" s="42"/>
      <c r="D146" s="226" t="s">
        <v>132</v>
      </c>
      <c r="E146" s="42"/>
      <c r="F146" s="227" t="s">
        <v>974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132</v>
      </c>
      <c r="AU146" s="19" t="s">
        <v>80</v>
      </c>
    </row>
    <row r="147" s="2" customFormat="1" ht="24.15" customHeight="1">
      <c r="A147" s="40"/>
      <c r="B147" s="41"/>
      <c r="C147" s="250" t="s">
        <v>243</v>
      </c>
      <c r="D147" s="250" t="s">
        <v>203</v>
      </c>
      <c r="E147" s="251" t="s">
        <v>975</v>
      </c>
      <c r="F147" s="252" t="s">
        <v>976</v>
      </c>
      <c r="G147" s="253" t="s">
        <v>296</v>
      </c>
      <c r="H147" s="254">
        <v>4</v>
      </c>
      <c r="I147" s="255"/>
      <c r="J147" s="256">
        <f>ROUND(I147*H147,2)</f>
        <v>0</v>
      </c>
      <c r="K147" s="257"/>
      <c r="L147" s="258"/>
      <c r="M147" s="259" t="s">
        <v>19</v>
      </c>
      <c r="N147" s="260" t="s">
        <v>41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870</v>
      </c>
      <c r="AT147" s="219" t="s">
        <v>203</v>
      </c>
      <c r="AU147" s="219" t="s">
        <v>80</v>
      </c>
      <c r="AY147" s="19" t="s">
        <v>122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78</v>
      </c>
      <c r="BK147" s="220">
        <f>ROUND(I147*H147,2)</f>
        <v>0</v>
      </c>
      <c r="BL147" s="19" t="s">
        <v>732</v>
      </c>
      <c r="BM147" s="219" t="s">
        <v>977</v>
      </c>
    </row>
    <row r="148" s="2" customFormat="1">
      <c r="A148" s="40"/>
      <c r="B148" s="41"/>
      <c r="C148" s="42"/>
      <c r="D148" s="221" t="s">
        <v>130</v>
      </c>
      <c r="E148" s="42"/>
      <c r="F148" s="222" t="s">
        <v>976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130</v>
      </c>
      <c r="AU148" s="19" t="s">
        <v>80</v>
      </c>
    </row>
    <row r="149" s="2" customFormat="1" ht="24.15" customHeight="1">
      <c r="A149" s="40"/>
      <c r="B149" s="41"/>
      <c r="C149" s="207" t="s">
        <v>250</v>
      </c>
      <c r="D149" s="207" t="s">
        <v>124</v>
      </c>
      <c r="E149" s="208" t="s">
        <v>978</v>
      </c>
      <c r="F149" s="209" t="s">
        <v>979</v>
      </c>
      <c r="G149" s="210" t="s">
        <v>296</v>
      </c>
      <c r="H149" s="211">
        <v>4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41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732</v>
      </c>
      <c r="AT149" s="219" t="s">
        <v>124</v>
      </c>
      <c r="AU149" s="219" t="s">
        <v>80</v>
      </c>
      <c r="AY149" s="19" t="s">
        <v>122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78</v>
      </c>
      <c r="BK149" s="220">
        <f>ROUND(I149*H149,2)</f>
        <v>0</v>
      </c>
      <c r="BL149" s="19" t="s">
        <v>732</v>
      </c>
      <c r="BM149" s="219" t="s">
        <v>980</v>
      </c>
    </row>
    <row r="150" s="2" customFormat="1">
      <c r="A150" s="40"/>
      <c r="B150" s="41"/>
      <c r="C150" s="42"/>
      <c r="D150" s="221" t="s">
        <v>130</v>
      </c>
      <c r="E150" s="42"/>
      <c r="F150" s="222" t="s">
        <v>981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130</v>
      </c>
      <c r="AU150" s="19" t="s">
        <v>80</v>
      </c>
    </row>
    <row r="151" s="2" customFormat="1">
      <c r="A151" s="40"/>
      <c r="B151" s="41"/>
      <c r="C151" s="42"/>
      <c r="D151" s="226" t="s">
        <v>132</v>
      </c>
      <c r="E151" s="42"/>
      <c r="F151" s="227" t="s">
        <v>982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132</v>
      </c>
      <c r="AU151" s="19" t="s">
        <v>80</v>
      </c>
    </row>
    <row r="152" s="2" customFormat="1" ht="37.8" customHeight="1">
      <c r="A152" s="40"/>
      <c r="B152" s="41"/>
      <c r="C152" s="207" t="s">
        <v>254</v>
      </c>
      <c r="D152" s="207" t="s">
        <v>124</v>
      </c>
      <c r="E152" s="208" t="s">
        <v>983</v>
      </c>
      <c r="F152" s="209" t="s">
        <v>984</v>
      </c>
      <c r="G152" s="210" t="s">
        <v>278</v>
      </c>
      <c r="H152" s="211">
        <v>279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41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732</v>
      </c>
      <c r="AT152" s="219" t="s">
        <v>124</v>
      </c>
      <c r="AU152" s="219" t="s">
        <v>80</v>
      </c>
      <c r="AY152" s="19" t="s">
        <v>122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78</v>
      </c>
      <c r="BK152" s="220">
        <f>ROUND(I152*H152,2)</f>
        <v>0</v>
      </c>
      <c r="BL152" s="19" t="s">
        <v>732</v>
      </c>
      <c r="BM152" s="219" t="s">
        <v>985</v>
      </c>
    </row>
    <row r="153" s="2" customFormat="1">
      <c r="A153" s="40"/>
      <c r="B153" s="41"/>
      <c r="C153" s="42"/>
      <c r="D153" s="221" t="s">
        <v>130</v>
      </c>
      <c r="E153" s="42"/>
      <c r="F153" s="222" t="s">
        <v>986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130</v>
      </c>
      <c r="AU153" s="19" t="s">
        <v>80</v>
      </c>
    </row>
    <row r="154" s="2" customFormat="1">
      <c r="A154" s="40"/>
      <c r="B154" s="41"/>
      <c r="C154" s="42"/>
      <c r="D154" s="226" t="s">
        <v>132</v>
      </c>
      <c r="E154" s="42"/>
      <c r="F154" s="227" t="s">
        <v>987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132</v>
      </c>
      <c r="AU154" s="19" t="s">
        <v>80</v>
      </c>
    </row>
    <row r="155" s="2" customFormat="1" ht="16.5" customHeight="1">
      <c r="A155" s="40"/>
      <c r="B155" s="41"/>
      <c r="C155" s="250" t="s">
        <v>258</v>
      </c>
      <c r="D155" s="250" t="s">
        <v>203</v>
      </c>
      <c r="E155" s="251" t="s">
        <v>988</v>
      </c>
      <c r="F155" s="252" t="s">
        <v>989</v>
      </c>
      <c r="G155" s="253" t="s">
        <v>206</v>
      </c>
      <c r="H155" s="254">
        <v>306.89999999999998</v>
      </c>
      <c r="I155" s="255"/>
      <c r="J155" s="256">
        <f>ROUND(I155*H155,2)</f>
        <v>0</v>
      </c>
      <c r="K155" s="257"/>
      <c r="L155" s="258"/>
      <c r="M155" s="259" t="s">
        <v>19</v>
      </c>
      <c r="N155" s="260" t="s">
        <v>41</v>
      </c>
      <c r="O155" s="86"/>
      <c r="P155" s="217">
        <f>O155*H155</f>
        <v>0</v>
      </c>
      <c r="Q155" s="217">
        <v>0.001</v>
      </c>
      <c r="R155" s="217">
        <f>Q155*H155</f>
        <v>0.30690000000000001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990</v>
      </c>
      <c r="AT155" s="219" t="s">
        <v>203</v>
      </c>
      <c r="AU155" s="219" t="s">
        <v>80</v>
      </c>
      <c r="AY155" s="19" t="s">
        <v>122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78</v>
      </c>
      <c r="BK155" s="220">
        <f>ROUND(I155*H155,2)</f>
        <v>0</v>
      </c>
      <c r="BL155" s="19" t="s">
        <v>990</v>
      </c>
      <c r="BM155" s="219" t="s">
        <v>991</v>
      </c>
    </row>
    <row r="156" s="2" customFormat="1">
      <c r="A156" s="40"/>
      <c r="B156" s="41"/>
      <c r="C156" s="42"/>
      <c r="D156" s="221" t="s">
        <v>130</v>
      </c>
      <c r="E156" s="42"/>
      <c r="F156" s="222" t="s">
        <v>989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130</v>
      </c>
      <c r="AU156" s="19" t="s">
        <v>80</v>
      </c>
    </row>
    <row r="157" s="13" customFormat="1">
      <c r="A157" s="13"/>
      <c r="B157" s="228"/>
      <c r="C157" s="229"/>
      <c r="D157" s="221" t="s">
        <v>134</v>
      </c>
      <c r="E157" s="229"/>
      <c r="F157" s="231" t="s">
        <v>957</v>
      </c>
      <c r="G157" s="229"/>
      <c r="H157" s="232">
        <v>306.89999999999998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134</v>
      </c>
      <c r="AU157" s="238" t="s">
        <v>80</v>
      </c>
      <c r="AV157" s="13" t="s">
        <v>80</v>
      </c>
      <c r="AW157" s="13" t="s">
        <v>4</v>
      </c>
      <c r="AX157" s="13" t="s">
        <v>78</v>
      </c>
      <c r="AY157" s="238" t="s">
        <v>122</v>
      </c>
    </row>
    <row r="158" s="12" customFormat="1" ht="22.8" customHeight="1">
      <c r="A158" s="12"/>
      <c r="B158" s="191"/>
      <c r="C158" s="192"/>
      <c r="D158" s="193" t="s">
        <v>69</v>
      </c>
      <c r="E158" s="205" t="s">
        <v>804</v>
      </c>
      <c r="F158" s="205" t="s">
        <v>805</v>
      </c>
      <c r="G158" s="192"/>
      <c r="H158" s="192"/>
      <c r="I158" s="195"/>
      <c r="J158" s="206">
        <f>BK158</f>
        <v>0</v>
      </c>
      <c r="K158" s="192"/>
      <c r="L158" s="197"/>
      <c r="M158" s="198"/>
      <c r="N158" s="199"/>
      <c r="O158" s="199"/>
      <c r="P158" s="200">
        <f>SUM(P159:P219)</f>
        <v>0</v>
      </c>
      <c r="Q158" s="199"/>
      <c r="R158" s="200">
        <f>SUM(R159:R219)</f>
        <v>97.748152200000007</v>
      </c>
      <c r="S158" s="199"/>
      <c r="T158" s="201">
        <f>SUM(T159:T219)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2" t="s">
        <v>146</v>
      </c>
      <c r="AT158" s="203" t="s">
        <v>69</v>
      </c>
      <c r="AU158" s="203" t="s">
        <v>78</v>
      </c>
      <c r="AY158" s="202" t="s">
        <v>122</v>
      </c>
      <c r="BK158" s="204">
        <f>SUM(BK159:BK219)</f>
        <v>0</v>
      </c>
    </row>
    <row r="159" s="2" customFormat="1" ht="16.5" customHeight="1">
      <c r="A159" s="40"/>
      <c r="B159" s="41"/>
      <c r="C159" s="207" t="s">
        <v>7</v>
      </c>
      <c r="D159" s="207" t="s">
        <v>124</v>
      </c>
      <c r="E159" s="208" t="s">
        <v>992</v>
      </c>
      <c r="F159" s="209" t="s">
        <v>185</v>
      </c>
      <c r="G159" s="210" t="s">
        <v>140</v>
      </c>
      <c r="H159" s="211">
        <v>39.060000000000002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41</v>
      </c>
      <c r="O159" s="8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128</v>
      </c>
      <c r="AT159" s="219" t="s">
        <v>124</v>
      </c>
      <c r="AU159" s="219" t="s">
        <v>80</v>
      </c>
      <c r="AY159" s="19" t="s">
        <v>122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78</v>
      </c>
      <c r="BK159" s="220">
        <f>ROUND(I159*H159,2)</f>
        <v>0</v>
      </c>
      <c r="BL159" s="19" t="s">
        <v>128</v>
      </c>
      <c r="BM159" s="219" t="s">
        <v>993</v>
      </c>
    </row>
    <row r="160" s="2" customFormat="1">
      <c r="A160" s="40"/>
      <c r="B160" s="41"/>
      <c r="C160" s="42"/>
      <c r="D160" s="221" t="s">
        <v>130</v>
      </c>
      <c r="E160" s="42"/>
      <c r="F160" s="222" t="s">
        <v>187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130</v>
      </c>
      <c r="AU160" s="19" t="s">
        <v>80</v>
      </c>
    </row>
    <row r="161" s="2" customFormat="1">
      <c r="A161" s="40"/>
      <c r="B161" s="41"/>
      <c r="C161" s="42"/>
      <c r="D161" s="226" t="s">
        <v>132</v>
      </c>
      <c r="E161" s="42"/>
      <c r="F161" s="227" t="s">
        <v>994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132</v>
      </c>
      <c r="AU161" s="19" t="s">
        <v>80</v>
      </c>
    </row>
    <row r="162" s="2" customFormat="1" ht="24.15" customHeight="1">
      <c r="A162" s="40"/>
      <c r="B162" s="41"/>
      <c r="C162" s="207" t="s">
        <v>269</v>
      </c>
      <c r="D162" s="207" t="s">
        <v>124</v>
      </c>
      <c r="E162" s="208" t="s">
        <v>811</v>
      </c>
      <c r="F162" s="209" t="s">
        <v>812</v>
      </c>
      <c r="G162" s="210" t="s">
        <v>813</v>
      </c>
      <c r="H162" s="211">
        <v>0.27900000000000003</v>
      </c>
      <c r="I162" s="212"/>
      <c r="J162" s="213">
        <f>ROUND(I162*H162,2)</f>
        <v>0</v>
      </c>
      <c r="K162" s="214"/>
      <c r="L162" s="46"/>
      <c r="M162" s="215" t="s">
        <v>19</v>
      </c>
      <c r="N162" s="216" t="s">
        <v>41</v>
      </c>
      <c r="O162" s="86"/>
      <c r="P162" s="217">
        <f>O162*H162</f>
        <v>0</v>
      </c>
      <c r="Q162" s="217">
        <v>0.0088000000000000005</v>
      </c>
      <c r="R162" s="217">
        <f>Q162*H162</f>
        <v>0.0024552000000000003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732</v>
      </c>
      <c r="AT162" s="219" t="s">
        <v>124</v>
      </c>
      <c r="AU162" s="219" t="s">
        <v>80</v>
      </c>
      <c r="AY162" s="19" t="s">
        <v>122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78</v>
      </c>
      <c r="BK162" s="220">
        <f>ROUND(I162*H162,2)</f>
        <v>0</v>
      </c>
      <c r="BL162" s="19" t="s">
        <v>732</v>
      </c>
      <c r="BM162" s="219" t="s">
        <v>995</v>
      </c>
    </row>
    <row r="163" s="2" customFormat="1">
      <c r="A163" s="40"/>
      <c r="B163" s="41"/>
      <c r="C163" s="42"/>
      <c r="D163" s="221" t="s">
        <v>130</v>
      </c>
      <c r="E163" s="42"/>
      <c r="F163" s="222" t="s">
        <v>815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130</v>
      </c>
      <c r="AU163" s="19" t="s">
        <v>80</v>
      </c>
    </row>
    <row r="164" s="2" customFormat="1">
      <c r="A164" s="40"/>
      <c r="B164" s="41"/>
      <c r="C164" s="42"/>
      <c r="D164" s="226" t="s">
        <v>132</v>
      </c>
      <c r="E164" s="42"/>
      <c r="F164" s="227" t="s">
        <v>816</v>
      </c>
      <c r="G164" s="42"/>
      <c r="H164" s="42"/>
      <c r="I164" s="223"/>
      <c r="J164" s="42"/>
      <c r="K164" s="42"/>
      <c r="L164" s="46"/>
      <c r="M164" s="224"/>
      <c r="N164" s="22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132</v>
      </c>
      <c r="AU164" s="19" t="s">
        <v>80</v>
      </c>
    </row>
    <row r="165" s="13" customFormat="1">
      <c r="A165" s="13"/>
      <c r="B165" s="228"/>
      <c r="C165" s="229"/>
      <c r="D165" s="221" t="s">
        <v>134</v>
      </c>
      <c r="E165" s="230" t="s">
        <v>19</v>
      </c>
      <c r="F165" s="231" t="s">
        <v>996</v>
      </c>
      <c r="G165" s="229"/>
      <c r="H165" s="232">
        <v>279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134</v>
      </c>
      <c r="AU165" s="238" t="s">
        <v>80</v>
      </c>
      <c r="AV165" s="13" t="s">
        <v>80</v>
      </c>
      <c r="AW165" s="13" t="s">
        <v>31</v>
      </c>
      <c r="AX165" s="13" t="s">
        <v>78</v>
      </c>
      <c r="AY165" s="238" t="s">
        <v>122</v>
      </c>
    </row>
    <row r="166" s="13" customFormat="1">
      <c r="A166" s="13"/>
      <c r="B166" s="228"/>
      <c r="C166" s="229"/>
      <c r="D166" s="221" t="s">
        <v>134</v>
      </c>
      <c r="E166" s="229"/>
      <c r="F166" s="231" t="s">
        <v>997</v>
      </c>
      <c r="G166" s="229"/>
      <c r="H166" s="232">
        <v>0.27900000000000003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134</v>
      </c>
      <c r="AU166" s="238" t="s">
        <v>80</v>
      </c>
      <c r="AV166" s="13" t="s">
        <v>80</v>
      </c>
      <c r="AW166" s="13" t="s">
        <v>4</v>
      </c>
      <c r="AX166" s="13" t="s">
        <v>78</v>
      </c>
      <c r="AY166" s="238" t="s">
        <v>122</v>
      </c>
    </row>
    <row r="167" s="2" customFormat="1" ht="24.15" customHeight="1">
      <c r="A167" s="40"/>
      <c r="B167" s="41"/>
      <c r="C167" s="207" t="s">
        <v>275</v>
      </c>
      <c r="D167" s="207" t="s">
        <v>124</v>
      </c>
      <c r="E167" s="208" t="s">
        <v>821</v>
      </c>
      <c r="F167" s="209" t="s">
        <v>822</v>
      </c>
      <c r="G167" s="210" t="s">
        <v>278</v>
      </c>
      <c r="H167" s="211">
        <v>279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41</v>
      </c>
      <c r="O167" s="86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732</v>
      </c>
      <c r="AT167" s="219" t="s">
        <v>124</v>
      </c>
      <c r="AU167" s="219" t="s">
        <v>80</v>
      </c>
      <c r="AY167" s="19" t="s">
        <v>122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78</v>
      </c>
      <c r="BK167" s="220">
        <f>ROUND(I167*H167,2)</f>
        <v>0</v>
      </c>
      <c r="BL167" s="19" t="s">
        <v>732</v>
      </c>
      <c r="BM167" s="219" t="s">
        <v>998</v>
      </c>
    </row>
    <row r="168" s="2" customFormat="1">
      <c r="A168" s="40"/>
      <c r="B168" s="41"/>
      <c r="C168" s="42"/>
      <c r="D168" s="221" t="s">
        <v>130</v>
      </c>
      <c r="E168" s="42"/>
      <c r="F168" s="222" t="s">
        <v>824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130</v>
      </c>
      <c r="AU168" s="19" t="s">
        <v>80</v>
      </c>
    </row>
    <row r="169" s="2" customFormat="1">
      <c r="A169" s="40"/>
      <c r="B169" s="41"/>
      <c r="C169" s="42"/>
      <c r="D169" s="226" t="s">
        <v>132</v>
      </c>
      <c r="E169" s="42"/>
      <c r="F169" s="227" t="s">
        <v>825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132</v>
      </c>
      <c r="AU169" s="19" t="s">
        <v>80</v>
      </c>
    </row>
    <row r="170" s="13" customFormat="1">
      <c r="A170" s="13"/>
      <c r="B170" s="228"/>
      <c r="C170" s="229"/>
      <c r="D170" s="221" t="s">
        <v>134</v>
      </c>
      <c r="E170" s="230" t="s">
        <v>19</v>
      </c>
      <c r="F170" s="231" t="s">
        <v>996</v>
      </c>
      <c r="G170" s="229"/>
      <c r="H170" s="232">
        <v>279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134</v>
      </c>
      <c r="AU170" s="238" t="s">
        <v>80</v>
      </c>
      <c r="AV170" s="13" t="s">
        <v>80</v>
      </c>
      <c r="AW170" s="13" t="s">
        <v>31</v>
      </c>
      <c r="AX170" s="13" t="s">
        <v>78</v>
      </c>
      <c r="AY170" s="238" t="s">
        <v>122</v>
      </c>
    </row>
    <row r="171" s="2" customFormat="1" ht="37.8" customHeight="1">
      <c r="A171" s="40"/>
      <c r="B171" s="41"/>
      <c r="C171" s="207" t="s">
        <v>284</v>
      </c>
      <c r="D171" s="207" t="s">
        <v>124</v>
      </c>
      <c r="E171" s="208" t="s">
        <v>828</v>
      </c>
      <c r="F171" s="209" t="s">
        <v>829</v>
      </c>
      <c r="G171" s="210" t="s">
        <v>140</v>
      </c>
      <c r="H171" s="211">
        <v>78.120000000000005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41</v>
      </c>
      <c r="O171" s="86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732</v>
      </c>
      <c r="AT171" s="219" t="s">
        <v>124</v>
      </c>
      <c r="AU171" s="219" t="s">
        <v>80</v>
      </c>
      <c r="AY171" s="19" t="s">
        <v>122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78</v>
      </c>
      <c r="BK171" s="220">
        <f>ROUND(I171*H171,2)</f>
        <v>0</v>
      </c>
      <c r="BL171" s="19" t="s">
        <v>732</v>
      </c>
      <c r="BM171" s="219" t="s">
        <v>999</v>
      </c>
    </row>
    <row r="172" s="2" customFormat="1">
      <c r="A172" s="40"/>
      <c r="B172" s="41"/>
      <c r="C172" s="42"/>
      <c r="D172" s="221" t="s">
        <v>130</v>
      </c>
      <c r="E172" s="42"/>
      <c r="F172" s="222" t="s">
        <v>831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130</v>
      </c>
      <c r="AU172" s="19" t="s">
        <v>80</v>
      </c>
    </row>
    <row r="173" s="2" customFormat="1">
      <c r="A173" s="40"/>
      <c r="B173" s="41"/>
      <c r="C173" s="42"/>
      <c r="D173" s="226" t="s">
        <v>132</v>
      </c>
      <c r="E173" s="42"/>
      <c r="F173" s="227" t="s">
        <v>832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132</v>
      </c>
      <c r="AU173" s="19" t="s">
        <v>80</v>
      </c>
    </row>
    <row r="174" s="13" customFormat="1">
      <c r="A174" s="13"/>
      <c r="B174" s="228"/>
      <c r="C174" s="229"/>
      <c r="D174" s="221" t="s">
        <v>134</v>
      </c>
      <c r="E174" s="230" t="s">
        <v>19</v>
      </c>
      <c r="F174" s="231" t="s">
        <v>1000</v>
      </c>
      <c r="G174" s="229"/>
      <c r="H174" s="232">
        <v>78.120000000000005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134</v>
      </c>
      <c r="AU174" s="238" t="s">
        <v>80</v>
      </c>
      <c r="AV174" s="13" t="s">
        <v>80</v>
      </c>
      <c r="AW174" s="13" t="s">
        <v>31</v>
      </c>
      <c r="AX174" s="13" t="s">
        <v>78</v>
      </c>
      <c r="AY174" s="238" t="s">
        <v>122</v>
      </c>
    </row>
    <row r="175" s="2" customFormat="1" ht="37.8" customHeight="1">
      <c r="A175" s="40"/>
      <c r="B175" s="41"/>
      <c r="C175" s="207" t="s">
        <v>289</v>
      </c>
      <c r="D175" s="207" t="s">
        <v>124</v>
      </c>
      <c r="E175" s="208" t="s">
        <v>836</v>
      </c>
      <c r="F175" s="209" t="s">
        <v>837</v>
      </c>
      <c r="G175" s="210" t="s">
        <v>140</v>
      </c>
      <c r="H175" s="211">
        <v>39.060000000000002</v>
      </c>
      <c r="I175" s="212"/>
      <c r="J175" s="213">
        <f>ROUND(I175*H175,2)</f>
        <v>0</v>
      </c>
      <c r="K175" s="214"/>
      <c r="L175" s="46"/>
      <c r="M175" s="215" t="s">
        <v>19</v>
      </c>
      <c r="N175" s="216" t="s">
        <v>41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732</v>
      </c>
      <c r="AT175" s="219" t="s">
        <v>124</v>
      </c>
      <c r="AU175" s="219" t="s">
        <v>80</v>
      </c>
      <c r="AY175" s="19" t="s">
        <v>122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78</v>
      </c>
      <c r="BK175" s="220">
        <f>ROUND(I175*H175,2)</f>
        <v>0</v>
      </c>
      <c r="BL175" s="19" t="s">
        <v>732</v>
      </c>
      <c r="BM175" s="219" t="s">
        <v>1001</v>
      </c>
    </row>
    <row r="176" s="2" customFormat="1">
      <c r="A176" s="40"/>
      <c r="B176" s="41"/>
      <c r="C176" s="42"/>
      <c r="D176" s="221" t="s">
        <v>130</v>
      </c>
      <c r="E176" s="42"/>
      <c r="F176" s="222" t="s">
        <v>839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130</v>
      </c>
      <c r="AU176" s="19" t="s">
        <v>80</v>
      </c>
    </row>
    <row r="177" s="2" customFormat="1">
      <c r="A177" s="40"/>
      <c r="B177" s="41"/>
      <c r="C177" s="42"/>
      <c r="D177" s="226" t="s">
        <v>132</v>
      </c>
      <c r="E177" s="42"/>
      <c r="F177" s="227" t="s">
        <v>840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132</v>
      </c>
      <c r="AU177" s="19" t="s">
        <v>80</v>
      </c>
    </row>
    <row r="178" s="13" customFormat="1">
      <c r="A178" s="13"/>
      <c r="B178" s="228"/>
      <c r="C178" s="229"/>
      <c r="D178" s="221" t="s">
        <v>134</v>
      </c>
      <c r="E178" s="230" t="s">
        <v>19</v>
      </c>
      <c r="F178" s="231" t="s">
        <v>1002</v>
      </c>
      <c r="G178" s="229"/>
      <c r="H178" s="232">
        <v>39.060000000000002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134</v>
      </c>
      <c r="AU178" s="238" t="s">
        <v>80</v>
      </c>
      <c r="AV178" s="13" t="s">
        <v>80</v>
      </c>
      <c r="AW178" s="13" t="s">
        <v>31</v>
      </c>
      <c r="AX178" s="13" t="s">
        <v>78</v>
      </c>
      <c r="AY178" s="238" t="s">
        <v>122</v>
      </c>
    </row>
    <row r="179" s="2" customFormat="1" ht="37.8" customHeight="1">
      <c r="A179" s="40"/>
      <c r="B179" s="41"/>
      <c r="C179" s="207" t="s">
        <v>293</v>
      </c>
      <c r="D179" s="207" t="s">
        <v>124</v>
      </c>
      <c r="E179" s="208" t="s">
        <v>843</v>
      </c>
      <c r="F179" s="209" t="s">
        <v>844</v>
      </c>
      <c r="G179" s="210" t="s">
        <v>140</v>
      </c>
      <c r="H179" s="211">
        <v>351.54000000000002</v>
      </c>
      <c r="I179" s="212"/>
      <c r="J179" s="213">
        <f>ROUND(I179*H179,2)</f>
        <v>0</v>
      </c>
      <c r="K179" s="214"/>
      <c r="L179" s="46"/>
      <c r="M179" s="215" t="s">
        <v>19</v>
      </c>
      <c r="N179" s="216" t="s">
        <v>41</v>
      </c>
      <c r="O179" s="86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732</v>
      </c>
      <c r="AT179" s="219" t="s">
        <v>124</v>
      </c>
      <c r="AU179" s="219" t="s">
        <v>80</v>
      </c>
      <c r="AY179" s="19" t="s">
        <v>122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78</v>
      </c>
      <c r="BK179" s="220">
        <f>ROUND(I179*H179,2)</f>
        <v>0</v>
      </c>
      <c r="BL179" s="19" t="s">
        <v>732</v>
      </c>
      <c r="BM179" s="219" t="s">
        <v>1003</v>
      </c>
    </row>
    <row r="180" s="2" customFormat="1">
      <c r="A180" s="40"/>
      <c r="B180" s="41"/>
      <c r="C180" s="42"/>
      <c r="D180" s="221" t="s">
        <v>130</v>
      </c>
      <c r="E180" s="42"/>
      <c r="F180" s="222" t="s">
        <v>846</v>
      </c>
      <c r="G180" s="42"/>
      <c r="H180" s="42"/>
      <c r="I180" s="223"/>
      <c r="J180" s="42"/>
      <c r="K180" s="42"/>
      <c r="L180" s="46"/>
      <c r="M180" s="224"/>
      <c r="N180" s="22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130</v>
      </c>
      <c r="AU180" s="19" t="s">
        <v>80</v>
      </c>
    </row>
    <row r="181" s="2" customFormat="1">
      <c r="A181" s="40"/>
      <c r="B181" s="41"/>
      <c r="C181" s="42"/>
      <c r="D181" s="226" t="s">
        <v>132</v>
      </c>
      <c r="E181" s="42"/>
      <c r="F181" s="227" t="s">
        <v>847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132</v>
      </c>
      <c r="AU181" s="19" t="s">
        <v>80</v>
      </c>
    </row>
    <row r="182" s="13" customFormat="1">
      <c r="A182" s="13"/>
      <c r="B182" s="228"/>
      <c r="C182" s="229"/>
      <c r="D182" s="221" t="s">
        <v>134</v>
      </c>
      <c r="E182" s="229"/>
      <c r="F182" s="231" t="s">
        <v>1004</v>
      </c>
      <c r="G182" s="229"/>
      <c r="H182" s="232">
        <v>351.54000000000002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134</v>
      </c>
      <c r="AU182" s="238" t="s">
        <v>80</v>
      </c>
      <c r="AV182" s="13" t="s">
        <v>80</v>
      </c>
      <c r="AW182" s="13" t="s">
        <v>4</v>
      </c>
      <c r="AX182" s="13" t="s">
        <v>78</v>
      </c>
      <c r="AY182" s="238" t="s">
        <v>122</v>
      </c>
    </row>
    <row r="183" s="2" customFormat="1" ht="24.15" customHeight="1">
      <c r="A183" s="40"/>
      <c r="B183" s="41"/>
      <c r="C183" s="207" t="s">
        <v>298</v>
      </c>
      <c r="D183" s="207" t="s">
        <v>124</v>
      </c>
      <c r="E183" s="208" t="s">
        <v>850</v>
      </c>
      <c r="F183" s="209" t="s">
        <v>851</v>
      </c>
      <c r="G183" s="210" t="s">
        <v>178</v>
      </c>
      <c r="H183" s="211">
        <v>70.308000000000007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41</v>
      </c>
      <c r="O183" s="86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732</v>
      </c>
      <c r="AT183" s="219" t="s">
        <v>124</v>
      </c>
      <c r="AU183" s="219" t="s">
        <v>80</v>
      </c>
      <c r="AY183" s="19" t="s">
        <v>122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78</v>
      </c>
      <c r="BK183" s="220">
        <f>ROUND(I183*H183,2)</f>
        <v>0</v>
      </c>
      <c r="BL183" s="19" t="s">
        <v>732</v>
      </c>
      <c r="BM183" s="219" t="s">
        <v>1005</v>
      </c>
    </row>
    <row r="184" s="2" customFormat="1">
      <c r="A184" s="40"/>
      <c r="B184" s="41"/>
      <c r="C184" s="42"/>
      <c r="D184" s="221" t="s">
        <v>130</v>
      </c>
      <c r="E184" s="42"/>
      <c r="F184" s="222" t="s">
        <v>853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130</v>
      </c>
      <c r="AU184" s="19" t="s">
        <v>80</v>
      </c>
    </row>
    <row r="185" s="2" customFormat="1">
      <c r="A185" s="40"/>
      <c r="B185" s="41"/>
      <c r="C185" s="42"/>
      <c r="D185" s="226" t="s">
        <v>132</v>
      </c>
      <c r="E185" s="42"/>
      <c r="F185" s="227" t="s">
        <v>854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132</v>
      </c>
      <c r="AU185" s="19" t="s">
        <v>80</v>
      </c>
    </row>
    <row r="186" s="13" customFormat="1">
      <c r="A186" s="13"/>
      <c r="B186" s="228"/>
      <c r="C186" s="229"/>
      <c r="D186" s="221" t="s">
        <v>134</v>
      </c>
      <c r="E186" s="229"/>
      <c r="F186" s="231" t="s">
        <v>1006</v>
      </c>
      <c r="G186" s="229"/>
      <c r="H186" s="232">
        <v>70.308000000000007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134</v>
      </c>
      <c r="AU186" s="238" t="s">
        <v>80</v>
      </c>
      <c r="AV186" s="13" t="s">
        <v>80</v>
      </c>
      <c r="AW186" s="13" t="s">
        <v>4</v>
      </c>
      <c r="AX186" s="13" t="s">
        <v>78</v>
      </c>
      <c r="AY186" s="238" t="s">
        <v>122</v>
      </c>
    </row>
    <row r="187" s="2" customFormat="1" ht="24.15" customHeight="1">
      <c r="A187" s="40"/>
      <c r="B187" s="41"/>
      <c r="C187" s="207" t="s">
        <v>307</v>
      </c>
      <c r="D187" s="207" t="s">
        <v>124</v>
      </c>
      <c r="E187" s="208" t="s">
        <v>857</v>
      </c>
      <c r="F187" s="209" t="s">
        <v>858</v>
      </c>
      <c r="G187" s="210" t="s">
        <v>140</v>
      </c>
      <c r="H187" s="211">
        <v>78.120000000000005</v>
      </c>
      <c r="I187" s="212"/>
      <c r="J187" s="213">
        <f>ROUND(I187*H187,2)</f>
        <v>0</v>
      </c>
      <c r="K187" s="214"/>
      <c r="L187" s="46"/>
      <c r="M187" s="215" t="s">
        <v>19</v>
      </c>
      <c r="N187" s="216" t="s">
        <v>41</v>
      </c>
      <c r="O187" s="86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732</v>
      </c>
      <c r="AT187" s="219" t="s">
        <v>124</v>
      </c>
      <c r="AU187" s="219" t="s">
        <v>80</v>
      </c>
      <c r="AY187" s="19" t="s">
        <v>122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78</v>
      </c>
      <c r="BK187" s="220">
        <f>ROUND(I187*H187,2)</f>
        <v>0</v>
      </c>
      <c r="BL187" s="19" t="s">
        <v>732</v>
      </c>
      <c r="BM187" s="219" t="s">
        <v>1007</v>
      </c>
    </row>
    <row r="188" s="2" customFormat="1">
      <c r="A188" s="40"/>
      <c r="B188" s="41"/>
      <c r="C188" s="42"/>
      <c r="D188" s="221" t="s">
        <v>130</v>
      </c>
      <c r="E188" s="42"/>
      <c r="F188" s="222" t="s">
        <v>860</v>
      </c>
      <c r="G188" s="42"/>
      <c r="H188" s="42"/>
      <c r="I188" s="223"/>
      <c r="J188" s="42"/>
      <c r="K188" s="42"/>
      <c r="L188" s="46"/>
      <c r="M188" s="224"/>
      <c r="N188" s="22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130</v>
      </c>
      <c r="AU188" s="19" t="s">
        <v>80</v>
      </c>
    </row>
    <row r="189" s="2" customFormat="1">
      <c r="A189" s="40"/>
      <c r="B189" s="41"/>
      <c r="C189" s="42"/>
      <c r="D189" s="226" t="s">
        <v>132</v>
      </c>
      <c r="E189" s="42"/>
      <c r="F189" s="227" t="s">
        <v>861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132</v>
      </c>
      <c r="AU189" s="19" t="s">
        <v>80</v>
      </c>
    </row>
    <row r="190" s="13" customFormat="1">
      <c r="A190" s="13"/>
      <c r="B190" s="228"/>
      <c r="C190" s="229"/>
      <c r="D190" s="221" t="s">
        <v>134</v>
      </c>
      <c r="E190" s="230" t="s">
        <v>19</v>
      </c>
      <c r="F190" s="231" t="s">
        <v>1008</v>
      </c>
      <c r="G190" s="229"/>
      <c r="H190" s="232">
        <v>78.120000000000005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134</v>
      </c>
      <c r="AU190" s="238" t="s">
        <v>80</v>
      </c>
      <c r="AV190" s="13" t="s">
        <v>80</v>
      </c>
      <c r="AW190" s="13" t="s">
        <v>31</v>
      </c>
      <c r="AX190" s="13" t="s">
        <v>78</v>
      </c>
      <c r="AY190" s="238" t="s">
        <v>122</v>
      </c>
    </row>
    <row r="191" s="2" customFormat="1" ht="24.15" customHeight="1">
      <c r="A191" s="40"/>
      <c r="B191" s="41"/>
      <c r="C191" s="207" t="s">
        <v>315</v>
      </c>
      <c r="D191" s="207" t="s">
        <v>124</v>
      </c>
      <c r="E191" s="208" t="s">
        <v>864</v>
      </c>
      <c r="F191" s="209" t="s">
        <v>865</v>
      </c>
      <c r="G191" s="210" t="s">
        <v>278</v>
      </c>
      <c r="H191" s="211">
        <v>279</v>
      </c>
      <c r="I191" s="212"/>
      <c r="J191" s="213">
        <f>ROUND(I191*H191,2)</f>
        <v>0</v>
      </c>
      <c r="K191" s="214"/>
      <c r="L191" s="46"/>
      <c r="M191" s="215" t="s">
        <v>19</v>
      </c>
      <c r="N191" s="216" t="s">
        <v>41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732</v>
      </c>
      <c r="AT191" s="219" t="s">
        <v>124</v>
      </c>
      <c r="AU191" s="219" t="s">
        <v>80</v>
      </c>
      <c r="AY191" s="19" t="s">
        <v>122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78</v>
      </c>
      <c r="BK191" s="220">
        <f>ROUND(I191*H191,2)</f>
        <v>0</v>
      </c>
      <c r="BL191" s="19" t="s">
        <v>732</v>
      </c>
      <c r="BM191" s="219" t="s">
        <v>1009</v>
      </c>
    </row>
    <row r="192" s="2" customFormat="1">
      <c r="A192" s="40"/>
      <c r="B192" s="41"/>
      <c r="C192" s="42"/>
      <c r="D192" s="221" t="s">
        <v>130</v>
      </c>
      <c r="E192" s="42"/>
      <c r="F192" s="222" t="s">
        <v>867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130</v>
      </c>
      <c r="AU192" s="19" t="s">
        <v>80</v>
      </c>
    </row>
    <row r="193" s="2" customFormat="1">
      <c r="A193" s="40"/>
      <c r="B193" s="41"/>
      <c r="C193" s="42"/>
      <c r="D193" s="226" t="s">
        <v>132</v>
      </c>
      <c r="E193" s="42"/>
      <c r="F193" s="227" t="s">
        <v>868</v>
      </c>
      <c r="G193" s="42"/>
      <c r="H193" s="42"/>
      <c r="I193" s="223"/>
      <c r="J193" s="42"/>
      <c r="K193" s="42"/>
      <c r="L193" s="46"/>
      <c r="M193" s="224"/>
      <c r="N193" s="22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132</v>
      </c>
      <c r="AU193" s="19" t="s">
        <v>80</v>
      </c>
    </row>
    <row r="194" s="13" customFormat="1">
      <c r="A194" s="13"/>
      <c r="B194" s="228"/>
      <c r="C194" s="229"/>
      <c r="D194" s="221" t="s">
        <v>134</v>
      </c>
      <c r="E194" s="230" t="s">
        <v>19</v>
      </c>
      <c r="F194" s="231" t="s">
        <v>953</v>
      </c>
      <c r="G194" s="229"/>
      <c r="H194" s="232">
        <v>279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134</v>
      </c>
      <c r="AU194" s="238" t="s">
        <v>80</v>
      </c>
      <c r="AV194" s="13" t="s">
        <v>80</v>
      </c>
      <c r="AW194" s="13" t="s">
        <v>31</v>
      </c>
      <c r="AX194" s="13" t="s">
        <v>78</v>
      </c>
      <c r="AY194" s="238" t="s">
        <v>122</v>
      </c>
    </row>
    <row r="195" s="2" customFormat="1" ht="16.5" customHeight="1">
      <c r="A195" s="40"/>
      <c r="B195" s="41"/>
      <c r="C195" s="250" t="s">
        <v>320</v>
      </c>
      <c r="D195" s="250" t="s">
        <v>203</v>
      </c>
      <c r="E195" s="251" t="s">
        <v>1010</v>
      </c>
      <c r="F195" s="252" t="s">
        <v>252</v>
      </c>
      <c r="G195" s="253" t="s">
        <v>178</v>
      </c>
      <c r="H195" s="254">
        <v>58.590000000000003</v>
      </c>
      <c r="I195" s="255"/>
      <c r="J195" s="256">
        <f>ROUND(I195*H195,2)</f>
        <v>0</v>
      </c>
      <c r="K195" s="257"/>
      <c r="L195" s="258"/>
      <c r="M195" s="259" t="s">
        <v>19</v>
      </c>
      <c r="N195" s="260" t="s">
        <v>41</v>
      </c>
      <c r="O195" s="86"/>
      <c r="P195" s="217">
        <f>O195*H195</f>
        <v>0</v>
      </c>
      <c r="Q195" s="217">
        <v>1</v>
      </c>
      <c r="R195" s="217">
        <f>Q195*H195</f>
        <v>58.590000000000003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870</v>
      </c>
      <c r="AT195" s="219" t="s">
        <v>203</v>
      </c>
      <c r="AU195" s="219" t="s">
        <v>80</v>
      </c>
      <c r="AY195" s="19" t="s">
        <v>122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78</v>
      </c>
      <c r="BK195" s="220">
        <f>ROUND(I195*H195,2)</f>
        <v>0</v>
      </c>
      <c r="BL195" s="19" t="s">
        <v>732</v>
      </c>
      <c r="BM195" s="219" t="s">
        <v>1011</v>
      </c>
    </row>
    <row r="196" s="2" customFormat="1">
      <c r="A196" s="40"/>
      <c r="B196" s="41"/>
      <c r="C196" s="42"/>
      <c r="D196" s="221" t="s">
        <v>130</v>
      </c>
      <c r="E196" s="42"/>
      <c r="F196" s="222" t="s">
        <v>252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130</v>
      </c>
      <c r="AU196" s="19" t="s">
        <v>80</v>
      </c>
    </row>
    <row r="197" s="13" customFormat="1">
      <c r="A197" s="13"/>
      <c r="B197" s="228"/>
      <c r="C197" s="229"/>
      <c r="D197" s="221" t="s">
        <v>134</v>
      </c>
      <c r="E197" s="230" t="s">
        <v>19</v>
      </c>
      <c r="F197" s="231" t="s">
        <v>1012</v>
      </c>
      <c r="G197" s="229"/>
      <c r="H197" s="232">
        <v>29.295000000000002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134</v>
      </c>
      <c r="AU197" s="238" t="s">
        <v>80</v>
      </c>
      <c r="AV197" s="13" t="s">
        <v>80</v>
      </c>
      <c r="AW197" s="13" t="s">
        <v>31</v>
      </c>
      <c r="AX197" s="13" t="s">
        <v>78</v>
      </c>
      <c r="AY197" s="238" t="s">
        <v>122</v>
      </c>
    </row>
    <row r="198" s="13" customFormat="1">
      <c r="A198" s="13"/>
      <c r="B198" s="228"/>
      <c r="C198" s="229"/>
      <c r="D198" s="221" t="s">
        <v>134</v>
      </c>
      <c r="E198" s="229"/>
      <c r="F198" s="231" t="s">
        <v>1013</v>
      </c>
      <c r="G198" s="229"/>
      <c r="H198" s="232">
        <v>58.590000000000003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134</v>
      </c>
      <c r="AU198" s="238" t="s">
        <v>80</v>
      </c>
      <c r="AV198" s="13" t="s">
        <v>80</v>
      </c>
      <c r="AW198" s="13" t="s">
        <v>4</v>
      </c>
      <c r="AX198" s="13" t="s">
        <v>78</v>
      </c>
      <c r="AY198" s="238" t="s">
        <v>122</v>
      </c>
    </row>
    <row r="199" s="2" customFormat="1" ht="24.15" customHeight="1">
      <c r="A199" s="40"/>
      <c r="B199" s="41"/>
      <c r="C199" s="207" t="s">
        <v>324</v>
      </c>
      <c r="D199" s="207" t="s">
        <v>124</v>
      </c>
      <c r="E199" s="208" t="s">
        <v>876</v>
      </c>
      <c r="F199" s="209" t="s">
        <v>877</v>
      </c>
      <c r="G199" s="210" t="s">
        <v>278</v>
      </c>
      <c r="H199" s="211">
        <v>39.060000000000002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41</v>
      </c>
      <c r="O199" s="86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732</v>
      </c>
      <c r="AT199" s="219" t="s">
        <v>124</v>
      </c>
      <c r="AU199" s="219" t="s">
        <v>80</v>
      </c>
      <c r="AY199" s="19" t="s">
        <v>122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78</v>
      </c>
      <c r="BK199" s="220">
        <f>ROUND(I199*H199,2)</f>
        <v>0</v>
      </c>
      <c r="BL199" s="19" t="s">
        <v>732</v>
      </c>
      <c r="BM199" s="219" t="s">
        <v>1014</v>
      </c>
    </row>
    <row r="200" s="2" customFormat="1">
      <c r="A200" s="40"/>
      <c r="B200" s="41"/>
      <c r="C200" s="42"/>
      <c r="D200" s="221" t="s">
        <v>130</v>
      </c>
      <c r="E200" s="42"/>
      <c r="F200" s="222" t="s">
        <v>879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130</v>
      </c>
      <c r="AU200" s="19" t="s">
        <v>80</v>
      </c>
    </row>
    <row r="201" s="2" customFormat="1">
      <c r="A201" s="40"/>
      <c r="B201" s="41"/>
      <c r="C201" s="42"/>
      <c r="D201" s="226" t="s">
        <v>132</v>
      </c>
      <c r="E201" s="42"/>
      <c r="F201" s="227" t="s">
        <v>880</v>
      </c>
      <c r="G201" s="42"/>
      <c r="H201" s="42"/>
      <c r="I201" s="223"/>
      <c r="J201" s="42"/>
      <c r="K201" s="42"/>
      <c r="L201" s="46"/>
      <c r="M201" s="224"/>
      <c r="N201" s="22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132</v>
      </c>
      <c r="AU201" s="19" t="s">
        <v>80</v>
      </c>
    </row>
    <row r="202" s="13" customFormat="1">
      <c r="A202" s="13"/>
      <c r="B202" s="228"/>
      <c r="C202" s="229"/>
      <c r="D202" s="221" t="s">
        <v>134</v>
      </c>
      <c r="E202" s="230" t="s">
        <v>19</v>
      </c>
      <c r="F202" s="231" t="s">
        <v>1002</v>
      </c>
      <c r="G202" s="229"/>
      <c r="H202" s="232">
        <v>39.060000000000002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134</v>
      </c>
      <c r="AU202" s="238" t="s">
        <v>80</v>
      </c>
      <c r="AV202" s="13" t="s">
        <v>80</v>
      </c>
      <c r="AW202" s="13" t="s">
        <v>31</v>
      </c>
      <c r="AX202" s="13" t="s">
        <v>78</v>
      </c>
      <c r="AY202" s="238" t="s">
        <v>122</v>
      </c>
    </row>
    <row r="203" s="2" customFormat="1" ht="24.15" customHeight="1">
      <c r="A203" s="40"/>
      <c r="B203" s="41"/>
      <c r="C203" s="207" t="s">
        <v>328</v>
      </c>
      <c r="D203" s="207" t="s">
        <v>124</v>
      </c>
      <c r="E203" s="208" t="s">
        <v>884</v>
      </c>
      <c r="F203" s="209" t="s">
        <v>885</v>
      </c>
      <c r="G203" s="210" t="s">
        <v>278</v>
      </c>
      <c r="H203" s="211">
        <v>279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41</v>
      </c>
      <c r="O203" s="86"/>
      <c r="P203" s="217">
        <f>O203*H203</f>
        <v>0</v>
      </c>
      <c r="Q203" s="217">
        <v>0.14000000000000001</v>
      </c>
      <c r="R203" s="217">
        <f>Q203*H203</f>
        <v>39.060000000000002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732</v>
      </c>
      <c r="AT203" s="219" t="s">
        <v>124</v>
      </c>
      <c r="AU203" s="219" t="s">
        <v>80</v>
      </c>
      <c r="AY203" s="19" t="s">
        <v>122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78</v>
      </c>
      <c r="BK203" s="220">
        <f>ROUND(I203*H203,2)</f>
        <v>0</v>
      </c>
      <c r="BL203" s="19" t="s">
        <v>732</v>
      </c>
      <c r="BM203" s="219" t="s">
        <v>1015</v>
      </c>
    </row>
    <row r="204" s="2" customFormat="1">
      <c r="A204" s="40"/>
      <c r="B204" s="41"/>
      <c r="C204" s="42"/>
      <c r="D204" s="221" t="s">
        <v>130</v>
      </c>
      <c r="E204" s="42"/>
      <c r="F204" s="222" t="s">
        <v>887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130</v>
      </c>
      <c r="AU204" s="19" t="s">
        <v>80</v>
      </c>
    </row>
    <row r="205" s="2" customFormat="1">
      <c r="A205" s="40"/>
      <c r="B205" s="41"/>
      <c r="C205" s="42"/>
      <c r="D205" s="226" t="s">
        <v>132</v>
      </c>
      <c r="E205" s="42"/>
      <c r="F205" s="227" t="s">
        <v>888</v>
      </c>
      <c r="G205" s="42"/>
      <c r="H205" s="42"/>
      <c r="I205" s="223"/>
      <c r="J205" s="42"/>
      <c r="K205" s="42"/>
      <c r="L205" s="46"/>
      <c r="M205" s="224"/>
      <c r="N205" s="22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132</v>
      </c>
      <c r="AU205" s="19" t="s">
        <v>80</v>
      </c>
    </row>
    <row r="206" s="13" customFormat="1">
      <c r="A206" s="13"/>
      <c r="B206" s="228"/>
      <c r="C206" s="229"/>
      <c r="D206" s="221" t="s">
        <v>134</v>
      </c>
      <c r="E206" s="230" t="s">
        <v>19</v>
      </c>
      <c r="F206" s="231" t="s">
        <v>953</v>
      </c>
      <c r="G206" s="229"/>
      <c r="H206" s="232">
        <v>279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134</v>
      </c>
      <c r="AU206" s="238" t="s">
        <v>80</v>
      </c>
      <c r="AV206" s="13" t="s">
        <v>80</v>
      </c>
      <c r="AW206" s="13" t="s">
        <v>31</v>
      </c>
      <c r="AX206" s="13" t="s">
        <v>78</v>
      </c>
      <c r="AY206" s="238" t="s">
        <v>122</v>
      </c>
    </row>
    <row r="207" s="2" customFormat="1" ht="21.75" customHeight="1">
      <c r="A207" s="40"/>
      <c r="B207" s="41"/>
      <c r="C207" s="207" t="s">
        <v>562</v>
      </c>
      <c r="D207" s="207" t="s">
        <v>124</v>
      </c>
      <c r="E207" s="208" t="s">
        <v>891</v>
      </c>
      <c r="F207" s="209" t="s">
        <v>892</v>
      </c>
      <c r="G207" s="210" t="s">
        <v>278</v>
      </c>
      <c r="H207" s="211">
        <v>279</v>
      </c>
      <c r="I207" s="212"/>
      <c r="J207" s="213">
        <f>ROUND(I207*H207,2)</f>
        <v>0</v>
      </c>
      <c r="K207" s="214"/>
      <c r="L207" s="46"/>
      <c r="M207" s="215" t="s">
        <v>19</v>
      </c>
      <c r="N207" s="216" t="s">
        <v>41</v>
      </c>
      <c r="O207" s="86"/>
      <c r="P207" s="217">
        <f>O207*H207</f>
        <v>0</v>
      </c>
      <c r="Q207" s="217">
        <v>6.9999999999999994E-05</v>
      </c>
      <c r="R207" s="217">
        <f>Q207*H207</f>
        <v>0.019529999999999999</v>
      </c>
      <c r="S207" s="217">
        <v>0</v>
      </c>
      <c r="T207" s="21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9" t="s">
        <v>732</v>
      </c>
      <c r="AT207" s="219" t="s">
        <v>124</v>
      </c>
      <c r="AU207" s="219" t="s">
        <v>80</v>
      </c>
      <c r="AY207" s="19" t="s">
        <v>122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78</v>
      </c>
      <c r="BK207" s="220">
        <f>ROUND(I207*H207,2)</f>
        <v>0</v>
      </c>
      <c r="BL207" s="19" t="s">
        <v>732</v>
      </c>
      <c r="BM207" s="219" t="s">
        <v>1016</v>
      </c>
    </row>
    <row r="208" s="2" customFormat="1">
      <c r="A208" s="40"/>
      <c r="B208" s="41"/>
      <c r="C208" s="42"/>
      <c r="D208" s="221" t="s">
        <v>130</v>
      </c>
      <c r="E208" s="42"/>
      <c r="F208" s="222" t="s">
        <v>894</v>
      </c>
      <c r="G208" s="42"/>
      <c r="H208" s="42"/>
      <c r="I208" s="223"/>
      <c r="J208" s="42"/>
      <c r="K208" s="42"/>
      <c r="L208" s="46"/>
      <c r="M208" s="224"/>
      <c r="N208" s="225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130</v>
      </c>
      <c r="AU208" s="19" t="s">
        <v>80</v>
      </c>
    </row>
    <row r="209" s="2" customFormat="1">
      <c r="A209" s="40"/>
      <c r="B209" s="41"/>
      <c r="C209" s="42"/>
      <c r="D209" s="226" t="s">
        <v>132</v>
      </c>
      <c r="E209" s="42"/>
      <c r="F209" s="227" t="s">
        <v>895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132</v>
      </c>
      <c r="AU209" s="19" t="s">
        <v>80</v>
      </c>
    </row>
    <row r="210" s="13" customFormat="1">
      <c r="A210" s="13"/>
      <c r="B210" s="228"/>
      <c r="C210" s="229"/>
      <c r="D210" s="221" t="s">
        <v>134</v>
      </c>
      <c r="E210" s="230" t="s">
        <v>19</v>
      </c>
      <c r="F210" s="231" t="s">
        <v>953</v>
      </c>
      <c r="G210" s="229"/>
      <c r="H210" s="232">
        <v>279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134</v>
      </c>
      <c r="AU210" s="238" t="s">
        <v>80</v>
      </c>
      <c r="AV210" s="13" t="s">
        <v>80</v>
      </c>
      <c r="AW210" s="13" t="s">
        <v>31</v>
      </c>
      <c r="AX210" s="13" t="s">
        <v>78</v>
      </c>
      <c r="AY210" s="238" t="s">
        <v>122</v>
      </c>
    </row>
    <row r="211" s="2" customFormat="1" ht="24.15" customHeight="1">
      <c r="A211" s="40"/>
      <c r="B211" s="41"/>
      <c r="C211" s="207" t="s">
        <v>568</v>
      </c>
      <c r="D211" s="207" t="s">
        <v>124</v>
      </c>
      <c r="E211" s="208" t="s">
        <v>1017</v>
      </c>
      <c r="F211" s="209" t="s">
        <v>1018</v>
      </c>
      <c r="G211" s="210" t="s">
        <v>278</v>
      </c>
      <c r="H211" s="211">
        <v>279</v>
      </c>
      <c r="I211" s="212"/>
      <c r="J211" s="213">
        <f>ROUND(I211*H211,2)</f>
        <v>0</v>
      </c>
      <c r="K211" s="214"/>
      <c r="L211" s="46"/>
      <c r="M211" s="215" t="s">
        <v>19</v>
      </c>
      <c r="N211" s="216" t="s">
        <v>41</v>
      </c>
      <c r="O211" s="86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732</v>
      </c>
      <c r="AT211" s="219" t="s">
        <v>124</v>
      </c>
      <c r="AU211" s="219" t="s">
        <v>80</v>
      </c>
      <c r="AY211" s="19" t="s">
        <v>122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78</v>
      </c>
      <c r="BK211" s="220">
        <f>ROUND(I211*H211,2)</f>
        <v>0</v>
      </c>
      <c r="BL211" s="19" t="s">
        <v>732</v>
      </c>
      <c r="BM211" s="219" t="s">
        <v>1019</v>
      </c>
    </row>
    <row r="212" s="2" customFormat="1">
      <c r="A212" s="40"/>
      <c r="B212" s="41"/>
      <c r="C212" s="42"/>
      <c r="D212" s="221" t="s">
        <v>130</v>
      </c>
      <c r="E212" s="42"/>
      <c r="F212" s="222" t="s">
        <v>1020</v>
      </c>
      <c r="G212" s="42"/>
      <c r="H212" s="42"/>
      <c r="I212" s="223"/>
      <c r="J212" s="42"/>
      <c r="K212" s="42"/>
      <c r="L212" s="46"/>
      <c r="M212" s="224"/>
      <c r="N212" s="22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130</v>
      </c>
      <c r="AU212" s="19" t="s">
        <v>80</v>
      </c>
    </row>
    <row r="213" s="2" customFormat="1">
      <c r="A213" s="40"/>
      <c r="B213" s="41"/>
      <c r="C213" s="42"/>
      <c r="D213" s="226" t="s">
        <v>132</v>
      </c>
      <c r="E213" s="42"/>
      <c r="F213" s="227" t="s">
        <v>1021</v>
      </c>
      <c r="G213" s="42"/>
      <c r="H213" s="42"/>
      <c r="I213" s="223"/>
      <c r="J213" s="42"/>
      <c r="K213" s="42"/>
      <c r="L213" s="46"/>
      <c r="M213" s="224"/>
      <c r="N213" s="22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132</v>
      </c>
      <c r="AU213" s="19" t="s">
        <v>80</v>
      </c>
    </row>
    <row r="214" s="2" customFormat="1" ht="24.15" customHeight="1">
      <c r="A214" s="40"/>
      <c r="B214" s="41"/>
      <c r="C214" s="250" t="s">
        <v>574</v>
      </c>
      <c r="D214" s="250" t="s">
        <v>203</v>
      </c>
      <c r="E214" s="251" t="s">
        <v>1022</v>
      </c>
      <c r="F214" s="252" t="s">
        <v>1023</v>
      </c>
      <c r="G214" s="253" t="s">
        <v>278</v>
      </c>
      <c r="H214" s="254">
        <v>292.94999999999999</v>
      </c>
      <c r="I214" s="255"/>
      <c r="J214" s="256">
        <f>ROUND(I214*H214,2)</f>
        <v>0</v>
      </c>
      <c r="K214" s="257"/>
      <c r="L214" s="258"/>
      <c r="M214" s="259" t="s">
        <v>19</v>
      </c>
      <c r="N214" s="260" t="s">
        <v>41</v>
      </c>
      <c r="O214" s="86"/>
      <c r="P214" s="217">
        <f>O214*H214</f>
        <v>0</v>
      </c>
      <c r="Q214" s="217">
        <v>0.00025999999999999998</v>
      </c>
      <c r="R214" s="217">
        <f>Q214*H214</f>
        <v>0.076166999999999985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990</v>
      </c>
      <c r="AT214" s="219" t="s">
        <v>203</v>
      </c>
      <c r="AU214" s="219" t="s">
        <v>80</v>
      </c>
      <c r="AY214" s="19" t="s">
        <v>122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78</v>
      </c>
      <c r="BK214" s="220">
        <f>ROUND(I214*H214,2)</f>
        <v>0</v>
      </c>
      <c r="BL214" s="19" t="s">
        <v>990</v>
      </c>
      <c r="BM214" s="219" t="s">
        <v>1024</v>
      </c>
    </row>
    <row r="215" s="2" customFormat="1">
      <c r="A215" s="40"/>
      <c r="B215" s="41"/>
      <c r="C215" s="42"/>
      <c r="D215" s="221" t="s">
        <v>130</v>
      </c>
      <c r="E215" s="42"/>
      <c r="F215" s="222" t="s">
        <v>1023</v>
      </c>
      <c r="G215" s="42"/>
      <c r="H215" s="42"/>
      <c r="I215" s="223"/>
      <c r="J215" s="42"/>
      <c r="K215" s="42"/>
      <c r="L215" s="46"/>
      <c r="M215" s="224"/>
      <c r="N215" s="22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130</v>
      </c>
      <c r="AU215" s="19" t="s">
        <v>80</v>
      </c>
    </row>
    <row r="216" s="13" customFormat="1">
      <c r="A216" s="13"/>
      <c r="B216" s="228"/>
      <c r="C216" s="229"/>
      <c r="D216" s="221" t="s">
        <v>134</v>
      </c>
      <c r="E216" s="229"/>
      <c r="F216" s="231" t="s">
        <v>1025</v>
      </c>
      <c r="G216" s="229"/>
      <c r="H216" s="232">
        <v>292.94999999999999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134</v>
      </c>
      <c r="AU216" s="238" t="s">
        <v>80</v>
      </c>
      <c r="AV216" s="13" t="s">
        <v>80</v>
      </c>
      <c r="AW216" s="13" t="s">
        <v>4</v>
      </c>
      <c r="AX216" s="13" t="s">
        <v>78</v>
      </c>
      <c r="AY216" s="238" t="s">
        <v>122</v>
      </c>
    </row>
    <row r="217" s="2" customFormat="1" ht="24.15" customHeight="1">
      <c r="A217" s="40"/>
      <c r="B217" s="41"/>
      <c r="C217" s="207" t="s">
        <v>578</v>
      </c>
      <c r="D217" s="207" t="s">
        <v>124</v>
      </c>
      <c r="E217" s="208" t="s">
        <v>897</v>
      </c>
      <c r="F217" s="209" t="s">
        <v>898</v>
      </c>
      <c r="G217" s="210" t="s">
        <v>178</v>
      </c>
      <c r="H217" s="211">
        <v>97.748000000000005</v>
      </c>
      <c r="I217" s="212"/>
      <c r="J217" s="213">
        <f>ROUND(I217*H217,2)</f>
        <v>0</v>
      </c>
      <c r="K217" s="214"/>
      <c r="L217" s="46"/>
      <c r="M217" s="215" t="s">
        <v>19</v>
      </c>
      <c r="N217" s="216" t="s">
        <v>41</v>
      </c>
      <c r="O217" s="86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9" t="s">
        <v>732</v>
      </c>
      <c r="AT217" s="219" t="s">
        <v>124</v>
      </c>
      <c r="AU217" s="219" t="s">
        <v>80</v>
      </c>
      <c r="AY217" s="19" t="s">
        <v>122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9" t="s">
        <v>78</v>
      </c>
      <c r="BK217" s="220">
        <f>ROUND(I217*H217,2)</f>
        <v>0</v>
      </c>
      <c r="BL217" s="19" t="s">
        <v>732</v>
      </c>
      <c r="BM217" s="219" t="s">
        <v>1026</v>
      </c>
    </row>
    <row r="218" s="2" customFormat="1">
      <c r="A218" s="40"/>
      <c r="B218" s="41"/>
      <c r="C218" s="42"/>
      <c r="D218" s="221" t="s">
        <v>130</v>
      </c>
      <c r="E218" s="42"/>
      <c r="F218" s="222" t="s">
        <v>900</v>
      </c>
      <c r="G218" s="42"/>
      <c r="H218" s="42"/>
      <c r="I218" s="223"/>
      <c r="J218" s="42"/>
      <c r="K218" s="42"/>
      <c r="L218" s="46"/>
      <c r="M218" s="224"/>
      <c r="N218" s="22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130</v>
      </c>
      <c r="AU218" s="19" t="s">
        <v>80</v>
      </c>
    </row>
    <row r="219" s="2" customFormat="1">
      <c r="A219" s="40"/>
      <c r="B219" s="41"/>
      <c r="C219" s="42"/>
      <c r="D219" s="226" t="s">
        <v>132</v>
      </c>
      <c r="E219" s="42"/>
      <c r="F219" s="227" t="s">
        <v>901</v>
      </c>
      <c r="G219" s="42"/>
      <c r="H219" s="42"/>
      <c r="I219" s="223"/>
      <c r="J219" s="42"/>
      <c r="K219" s="42"/>
      <c r="L219" s="46"/>
      <c r="M219" s="261"/>
      <c r="N219" s="262"/>
      <c r="O219" s="263"/>
      <c r="P219" s="263"/>
      <c r="Q219" s="263"/>
      <c r="R219" s="263"/>
      <c r="S219" s="263"/>
      <c r="T219" s="264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132</v>
      </c>
      <c r="AU219" s="19" t="s">
        <v>80</v>
      </c>
    </row>
    <row r="220" s="2" customFormat="1" ht="6.96" customHeight="1">
      <c r="A220" s="40"/>
      <c r="B220" s="61"/>
      <c r="C220" s="62"/>
      <c r="D220" s="62"/>
      <c r="E220" s="62"/>
      <c r="F220" s="62"/>
      <c r="G220" s="62"/>
      <c r="H220" s="62"/>
      <c r="I220" s="62"/>
      <c r="J220" s="62"/>
      <c r="K220" s="62"/>
      <c r="L220" s="46"/>
      <c r="M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</row>
  </sheetData>
  <sheetProtection sheet="1" autoFilter="0" formatColumns="0" formatRows="0" objects="1" scenarios="1" spinCount="100000" saltValue="gIryqbcrWF331ApyKT9mZVgUUev1qnIIOPV+SnhBzIJ42/rt6QQkUMDAM303ffwlbB2MZdy9CZ23i/Q/x7khMw==" hashValue="Rtqkr0wIKZU3ZKNlHHCOefma7xwG/yswCQC9N4jvElRkGhK/GHF7LyIMI23kMAUPmDP+h69Kojhyu7lXT6PuNg==" algorithmName="SHA-512" password="CC35"/>
  <autoFilter ref="C87:K21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3_01/133251102"/>
    <hyperlink ref="F97" r:id="rId2" display="https://podminky.urs.cz/item/CS_URS_2024_01/162351103"/>
    <hyperlink ref="F100" r:id="rId3" display="https://podminky.urs.cz/item/CS_URS_2024_02/162751117"/>
    <hyperlink ref="F103" r:id="rId4" display="https://podminky.urs.cz/item/CS_URS_2024_02/167151101"/>
    <hyperlink ref="F106" r:id="rId5" display="https://podminky.urs.cz/item/CS_URS_2024_02/171201231"/>
    <hyperlink ref="F110" r:id="rId6" display="https://podminky.urs.cz/item/CS_URS_2024_02/171251201"/>
    <hyperlink ref="F114" r:id="rId7" display="https://podminky.urs.cz/item/CS_URS_2023_01/275313811"/>
    <hyperlink ref="F118" r:id="rId8" display="https://podminky.urs.cz/item/CS_URS_2024_02/275351121"/>
    <hyperlink ref="F122" r:id="rId9" display="https://podminky.urs.cz/item/CS_URS_2024_02/275351122"/>
    <hyperlink ref="F126" r:id="rId10" display="https://podminky.urs.cz/item/CS_URS_2023_01/998011001"/>
    <hyperlink ref="F131" r:id="rId11" display="https://podminky.urs.cz/item/CS_URS_2025_01/741122232"/>
    <hyperlink ref="F146" r:id="rId12" display="https://podminky.urs.cz/item/CS_URS_2023_01/210204012"/>
    <hyperlink ref="F151" r:id="rId13" display="https://podminky.urs.cz/item/CS_URS_2024_01/210204106"/>
    <hyperlink ref="F154" r:id="rId14" display="https://podminky.urs.cz/item/CS_URS_2025_01/210220002"/>
    <hyperlink ref="F161" r:id="rId15" display="https://podminky.urs.cz/item/CS_URS_2025_01/171251201.1"/>
    <hyperlink ref="F164" r:id="rId16" display="https://podminky.urs.cz/item/CS_URS_2025_01/460010023"/>
    <hyperlink ref="F169" r:id="rId17" display="https://podminky.urs.cz/item/CS_URS_2025_01/460171172"/>
    <hyperlink ref="F173" r:id="rId18" display="https://podminky.urs.cz/item/CS_URS_2025_01/460341112"/>
    <hyperlink ref="F177" r:id="rId19" display="https://podminky.urs.cz/item/CS_URS_2025_01/460341113"/>
    <hyperlink ref="F181" r:id="rId20" display="https://podminky.urs.cz/item/CS_URS_2025_01/460341121"/>
    <hyperlink ref="F185" r:id="rId21" display="https://podminky.urs.cz/item/CS_URS_2025_01/460361121"/>
    <hyperlink ref="F189" r:id="rId22" display="https://podminky.urs.cz/item/CS_URS_2025_01/460371121"/>
    <hyperlink ref="F193" r:id="rId23" display="https://podminky.urs.cz/item/CS_URS_2025_01/460451132"/>
    <hyperlink ref="F201" r:id="rId24" display="https://podminky.urs.cz/item/CS_URS_2025_01/460451142"/>
    <hyperlink ref="F205" r:id="rId25" display="https://podminky.urs.cz/item/CS_URS_2025_01/460661111"/>
    <hyperlink ref="F209" r:id="rId26" display="https://podminky.urs.cz/item/CS_URS_2025_01/460671112"/>
    <hyperlink ref="F213" r:id="rId27" display="https://podminky.urs.cz/item/CS_URS_2025_01/460791212"/>
    <hyperlink ref="F219" r:id="rId28" display="https://podminky.urs.cz/item/CS_URS_2025_01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fotbalové plochy z UMT, Kolín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16. 6. 2025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ROUND((SUM(BE86:BE114)),  2)</f>
        <v>0</v>
      </c>
      <c r="G33" s="40"/>
      <c r="H33" s="40"/>
      <c r="I33" s="150">
        <v>0.20999999999999999</v>
      </c>
      <c r="J33" s="149">
        <f>ROUND(((SUM(BE86:BE114))*I33),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ROUND((SUM(BF86:BF114)),  2)</f>
        <v>0</v>
      </c>
      <c r="G34" s="40"/>
      <c r="H34" s="40"/>
      <c r="I34" s="150">
        <v>0.12</v>
      </c>
      <c r="J34" s="149">
        <f>ROUND(((SUM(BF86:BF114))*I34),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ROUND((SUM(BG86:BG114)),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ROUND((SUM(BH86:BH114)),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ROUND((SUM(BI86:BI114)),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fotbalové plochy z UMT, Kolín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16. 6. 2025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>lacko.ondrej@seznam.cz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1028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1029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1030</v>
      </c>
      <c r="E62" s="176"/>
      <c r="F62" s="176"/>
      <c r="G62" s="176"/>
      <c r="H62" s="176"/>
      <c r="I62" s="176"/>
      <c r="J62" s="177">
        <f>J92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1031</v>
      </c>
      <c r="E63" s="176"/>
      <c r="F63" s="176"/>
      <c r="G63" s="176"/>
      <c r="H63" s="176"/>
      <c r="I63" s="176"/>
      <c r="J63" s="177">
        <f>J96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1032</v>
      </c>
      <c r="E64" s="176"/>
      <c r="F64" s="176"/>
      <c r="G64" s="176"/>
      <c r="H64" s="176"/>
      <c r="I64" s="176"/>
      <c r="J64" s="177">
        <f>J100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1033</v>
      </c>
      <c r="E65" s="176"/>
      <c r="F65" s="176"/>
      <c r="G65" s="176"/>
      <c r="H65" s="176"/>
      <c r="I65" s="176"/>
      <c r="J65" s="177">
        <f>J107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1034</v>
      </c>
      <c r="E66" s="176"/>
      <c r="F66" s="176"/>
      <c r="G66" s="176"/>
      <c r="H66" s="176"/>
      <c r="I66" s="176"/>
      <c r="J66" s="177">
        <f>J111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Modernizace fotbalové plochy z UMT, Kolín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05 - VEDLEJŠÍ ROZPOČTOVÉ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16. 6. 2025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30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28</v>
      </c>
      <c r="D83" s="42"/>
      <c r="E83" s="42"/>
      <c r="F83" s="29" t="str">
        <f>IF(E18="","",E18)</f>
        <v>Vyplň údaj</v>
      </c>
      <c r="G83" s="42"/>
      <c r="H83" s="42"/>
      <c r="I83" s="34" t="s">
        <v>32</v>
      </c>
      <c r="J83" s="38" t="str">
        <f>E24</f>
        <v>lacko.ondrej@seznam.cz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108</v>
      </c>
      <c r="D85" s="182" t="s">
        <v>55</v>
      </c>
      <c r="E85" s="182" t="s">
        <v>51</v>
      </c>
      <c r="F85" s="182" t="s">
        <v>52</v>
      </c>
      <c r="G85" s="182" t="s">
        <v>109</v>
      </c>
      <c r="H85" s="182" t="s">
        <v>110</v>
      </c>
      <c r="I85" s="182" t="s">
        <v>111</v>
      </c>
      <c r="J85" s="183" t="s">
        <v>98</v>
      </c>
      <c r="K85" s="184" t="s">
        <v>112</v>
      </c>
      <c r="L85" s="185"/>
      <c r="M85" s="94" t="s">
        <v>19</v>
      </c>
      <c r="N85" s="95" t="s">
        <v>40</v>
      </c>
      <c r="O85" s="95" t="s">
        <v>113</v>
      </c>
      <c r="P85" s="95" t="s">
        <v>114</v>
      </c>
      <c r="Q85" s="95" t="s">
        <v>115</v>
      </c>
      <c r="R85" s="95" t="s">
        <v>116</v>
      </c>
      <c r="S85" s="95" t="s">
        <v>117</v>
      </c>
      <c r="T85" s="96" t="s">
        <v>118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119</v>
      </c>
      <c r="D86" s="42"/>
      <c r="E86" s="42"/>
      <c r="F86" s="42"/>
      <c r="G86" s="42"/>
      <c r="H86" s="42"/>
      <c r="I86" s="42"/>
      <c r="J86" s="186">
        <f>BK86</f>
        <v>0</v>
      </c>
      <c r="K86" s="42"/>
      <c r="L86" s="46"/>
      <c r="M86" s="97"/>
      <c r="N86" s="187"/>
      <c r="O86" s="98"/>
      <c r="P86" s="188">
        <f>P87</f>
        <v>0</v>
      </c>
      <c r="Q86" s="98"/>
      <c r="R86" s="188">
        <f>R87</f>
        <v>0</v>
      </c>
      <c r="S86" s="98"/>
      <c r="T86" s="189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69</v>
      </c>
      <c r="AU86" s="19" t="s">
        <v>99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69</v>
      </c>
      <c r="E87" s="194" t="s">
        <v>1035</v>
      </c>
      <c r="F87" s="194" t="s">
        <v>1036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P88+P92+P96+P100+P107+P111</f>
        <v>0</v>
      </c>
      <c r="Q87" s="199"/>
      <c r="R87" s="200">
        <f>R88+R92+R96+R100+R107+R111</f>
        <v>0</v>
      </c>
      <c r="S87" s="199"/>
      <c r="T87" s="201">
        <f>T88+T92+T96+T100+T107+T111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162</v>
      </c>
      <c r="AT87" s="203" t="s">
        <v>69</v>
      </c>
      <c r="AU87" s="203" t="s">
        <v>70</v>
      </c>
      <c r="AY87" s="202" t="s">
        <v>122</v>
      </c>
      <c r="BK87" s="204">
        <f>BK88+BK92+BK96+BK100+BK107+BK111</f>
        <v>0</v>
      </c>
    </row>
    <row r="88" s="12" customFormat="1" ht="22.8" customHeight="1">
      <c r="A88" s="12"/>
      <c r="B88" s="191"/>
      <c r="C88" s="192"/>
      <c r="D88" s="193" t="s">
        <v>69</v>
      </c>
      <c r="E88" s="205" t="s">
        <v>1037</v>
      </c>
      <c r="F88" s="205" t="s">
        <v>1038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SUM(P89:P91)</f>
        <v>0</v>
      </c>
      <c r="Q88" s="199"/>
      <c r="R88" s="200">
        <f>SUM(R89:R91)</f>
        <v>0</v>
      </c>
      <c r="S88" s="199"/>
      <c r="T88" s="201">
        <f>SUM(T89:T91)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162</v>
      </c>
      <c r="AT88" s="203" t="s">
        <v>69</v>
      </c>
      <c r="AU88" s="203" t="s">
        <v>78</v>
      </c>
      <c r="AY88" s="202" t="s">
        <v>122</v>
      </c>
      <c r="BK88" s="204">
        <f>SUM(BK89:BK91)</f>
        <v>0</v>
      </c>
    </row>
    <row r="89" s="2" customFormat="1" ht="16.5" customHeight="1">
      <c r="A89" s="40"/>
      <c r="B89" s="41"/>
      <c r="C89" s="207" t="s">
        <v>78</v>
      </c>
      <c r="D89" s="207" t="s">
        <v>124</v>
      </c>
      <c r="E89" s="208" t="s">
        <v>1039</v>
      </c>
      <c r="F89" s="209" t="s">
        <v>1038</v>
      </c>
      <c r="G89" s="210" t="s">
        <v>663</v>
      </c>
      <c r="H89" s="211">
        <v>1</v>
      </c>
      <c r="I89" s="212"/>
      <c r="J89" s="213">
        <f>ROUND(I89*H89,2)</f>
        <v>0</v>
      </c>
      <c r="K89" s="214"/>
      <c r="L89" s="46"/>
      <c r="M89" s="215" t="s">
        <v>19</v>
      </c>
      <c r="N89" s="216" t="s">
        <v>41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1040</v>
      </c>
      <c r="AT89" s="219" t="s">
        <v>124</v>
      </c>
      <c r="AU89" s="219" t="s">
        <v>80</v>
      </c>
      <c r="AY89" s="19" t="s">
        <v>122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78</v>
      </c>
      <c r="BK89" s="220">
        <f>ROUND(I89*H89,2)</f>
        <v>0</v>
      </c>
      <c r="BL89" s="19" t="s">
        <v>1040</v>
      </c>
      <c r="BM89" s="219" t="s">
        <v>1041</v>
      </c>
    </row>
    <row r="90" s="2" customFormat="1">
      <c r="A90" s="40"/>
      <c r="B90" s="41"/>
      <c r="C90" s="42"/>
      <c r="D90" s="221" t="s">
        <v>130</v>
      </c>
      <c r="E90" s="42"/>
      <c r="F90" s="222" t="s">
        <v>1038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130</v>
      </c>
      <c r="AU90" s="19" t="s">
        <v>80</v>
      </c>
    </row>
    <row r="91" s="2" customFormat="1">
      <c r="A91" s="40"/>
      <c r="B91" s="41"/>
      <c r="C91" s="42"/>
      <c r="D91" s="226" t="s">
        <v>132</v>
      </c>
      <c r="E91" s="42"/>
      <c r="F91" s="227" t="s">
        <v>1042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132</v>
      </c>
      <c r="AU91" s="19" t="s">
        <v>80</v>
      </c>
    </row>
    <row r="92" s="12" customFormat="1" ht="22.8" customHeight="1">
      <c r="A92" s="12"/>
      <c r="B92" s="191"/>
      <c r="C92" s="192"/>
      <c r="D92" s="193" t="s">
        <v>69</v>
      </c>
      <c r="E92" s="205" t="s">
        <v>1043</v>
      </c>
      <c r="F92" s="205" t="s">
        <v>1044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SUM(P93:P95)</f>
        <v>0</v>
      </c>
      <c r="Q92" s="199"/>
      <c r="R92" s="200">
        <f>SUM(R93:R95)</f>
        <v>0</v>
      </c>
      <c r="S92" s="199"/>
      <c r="T92" s="201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162</v>
      </c>
      <c r="AT92" s="203" t="s">
        <v>69</v>
      </c>
      <c r="AU92" s="203" t="s">
        <v>78</v>
      </c>
      <c r="AY92" s="202" t="s">
        <v>122</v>
      </c>
      <c r="BK92" s="204">
        <f>SUM(BK93:BK95)</f>
        <v>0</v>
      </c>
    </row>
    <row r="93" s="2" customFormat="1" ht="16.5" customHeight="1">
      <c r="A93" s="40"/>
      <c r="B93" s="41"/>
      <c r="C93" s="207" t="s">
        <v>80</v>
      </c>
      <c r="D93" s="207" t="s">
        <v>124</v>
      </c>
      <c r="E93" s="208" t="s">
        <v>1045</v>
      </c>
      <c r="F93" s="209" t="s">
        <v>1044</v>
      </c>
      <c r="G93" s="210" t="s">
        <v>663</v>
      </c>
      <c r="H93" s="211">
        <v>1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41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1040</v>
      </c>
      <c r="AT93" s="219" t="s">
        <v>124</v>
      </c>
      <c r="AU93" s="219" t="s">
        <v>80</v>
      </c>
      <c r="AY93" s="19" t="s">
        <v>122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78</v>
      </c>
      <c r="BK93" s="220">
        <f>ROUND(I93*H93,2)</f>
        <v>0</v>
      </c>
      <c r="BL93" s="19" t="s">
        <v>1040</v>
      </c>
      <c r="BM93" s="219" t="s">
        <v>1046</v>
      </c>
    </row>
    <row r="94" s="2" customFormat="1">
      <c r="A94" s="40"/>
      <c r="B94" s="41"/>
      <c r="C94" s="42"/>
      <c r="D94" s="221" t="s">
        <v>130</v>
      </c>
      <c r="E94" s="42"/>
      <c r="F94" s="222" t="s">
        <v>1044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80</v>
      </c>
    </row>
    <row r="95" s="2" customFormat="1">
      <c r="A95" s="40"/>
      <c r="B95" s="41"/>
      <c r="C95" s="42"/>
      <c r="D95" s="226" t="s">
        <v>132</v>
      </c>
      <c r="E95" s="42"/>
      <c r="F95" s="227" t="s">
        <v>1047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132</v>
      </c>
      <c r="AU95" s="19" t="s">
        <v>80</v>
      </c>
    </row>
    <row r="96" s="12" customFormat="1" ht="22.8" customHeight="1">
      <c r="A96" s="12"/>
      <c r="B96" s="191"/>
      <c r="C96" s="192"/>
      <c r="D96" s="193" t="s">
        <v>69</v>
      </c>
      <c r="E96" s="205" t="s">
        <v>1048</v>
      </c>
      <c r="F96" s="205" t="s">
        <v>1049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SUM(P97:P99)</f>
        <v>0</v>
      </c>
      <c r="Q96" s="199"/>
      <c r="R96" s="200">
        <f>SUM(R97:R99)</f>
        <v>0</v>
      </c>
      <c r="S96" s="199"/>
      <c r="T96" s="201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162</v>
      </c>
      <c r="AT96" s="203" t="s">
        <v>69</v>
      </c>
      <c r="AU96" s="203" t="s">
        <v>78</v>
      </c>
      <c r="AY96" s="202" t="s">
        <v>122</v>
      </c>
      <c r="BK96" s="204">
        <f>SUM(BK97:BK99)</f>
        <v>0</v>
      </c>
    </row>
    <row r="97" s="2" customFormat="1" ht="16.5" customHeight="1">
      <c r="A97" s="40"/>
      <c r="B97" s="41"/>
      <c r="C97" s="207" t="s">
        <v>146</v>
      </c>
      <c r="D97" s="207" t="s">
        <v>124</v>
      </c>
      <c r="E97" s="208" t="s">
        <v>1050</v>
      </c>
      <c r="F97" s="209" t="s">
        <v>1051</v>
      </c>
      <c r="G97" s="210" t="s">
        <v>663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41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1040</v>
      </c>
      <c r="AT97" s="219" t="s">
        <v>124</v>
      </c>
      <c r="AU97" s="219" t="s">
        <v>80</v>
      </c>
      <c r="AY97" s="19" t="s">
        <v>122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78</v>
      </c>
      <c r="BK97" s="220">
        <f>ROUND(I97*H97,2)</f>
        <v>0</v>
      </c>
      <c r="BL97" s="19" t="s">
        <v>1040</v>
      </c>
      <c r="BM97" s="219" t="s">
        <v>1052</v>
      </c>
    </row>
    <row r="98" s="2" customFormat="1">
      <c r="A98" s="40"/>
      <c r="B98" s="41"/>
      <c r="C98" s="42"/>
      <c r="D98" s="221" t="s">
        <v>130</v>
      </c>
      <c r="E98" s="42"/>
      <c r="F98" s="222" t="s">
        <v>1051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80</v>
      </c>
    </row>
    <row r="99" s="2" customFormat="1">
      <c r="A99" s="40"/>
      <c r="B99" s="41"/>
      <c r="C99" s="42"/>
      <c r="D99" s="226" t="s">
        <v>132</v>
      </c>
      <c r="E99" s="42"/>
      <c r="F99" s="227" t="s">
        <v>1053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132</v>
      </c>
      <c r="AU99" s="19" t="s">
        <v>80</v>
      </c>
    </row>
    <row r="100" s="12" customFormat="1" ht="22.8" customHeight="1">
      <c r="A100" s="12"/>
      <c r="B100" s="191"/>
      <c r="C100" s="192"/>
      <c r="D100" s="193" t="s">
        <v>69</v>
      </c>
      <c r="E100" s="205" t="s">
        <v>1054</v>
      </c>
      <c r="F100" s="205" t="s">
        <v>1055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SUM(P101:P106)</f>
        <v>0</v>
      </c>
      <c r="Q100" s="199"/>
      <c r="R100" s="200">
        <f>SUM(R101:R106)</f>
        <v>0</v>
      </c>
      <c r="S100" s="199"/>
      <c r="T100" s="201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162</v>
      </c>
      <c r="AT100" s="203" t="s">
        <v>69</v>
      </c>
      <c r="AU100" s="203" t="s">
        <v>78</v>
      </c>
      <c r="AY100" s="202" t="s">
        <v>122</v>
      </c>
      <c r="BK100" s="204">
        <f>SUM(BK101:BK106)</f>
        <v>0</v>
      </c>
    </row>
    <row r="101" s="2" customFormat="1" ht="16.5" customHeight="1">
      <c r="A101" s="40"/>
      <c r="B101" s="41"/>
      <c r="C101" s="207" t="s">
        <v>128</v>
      </c>
      <c r="D101" s="207" t="s">
        <v>124</v>
      </c>
      <c r="E101" s="208" t="s">
        <v>1056</v>
      </c>
      <c r="F101" s="209" t="s">
        <v>1057</v>
      </c>
      <c r="G101" s="210" t="s">
        <v>663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41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1040</v>
      </c>
      <c r="AT101" s="219" t="s">
        <v>124</v>
      </c>
      <c r="AU101" s="219" t="s">
        <v>80</v>
      </c>
      <c r="AY101" s="19" t="s">
        <v>122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78</v>
      </c>
      <c r="BK101" s="220">
        <f>ROUND(I101*H101,2)</f>
        <v>0</v>
      </c>
      <c r="BL101" s="19" t="s">
        <v>1040</v>
      </c>
      <c r="BM101" s="219" t="s">
        <v>1058</v>
      </c>
    </row>
    <row r="102" s="2" customFormat="1">
      <c r="A102" s="40"/>
      <c r="B102" s="41"/>
      <c r="C102" s="42"/>
      <c r="D102" s="221" t="s">
        <v>130</v>
      </c>
      <c r="E102" s="42"/>
      <c r="F102" s="222" t="s">
        <v>1057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130</v>
      </c>
      <c r="AU102" s="19" t="s">
        <v>80</v>
      </c>
    </row>
    <row r="103" s="2" customFormat="1">
      <c r="A103" s="40"/>
      <c r="B103" s="41"/>
      <c r="C103" s="42"/>
      <c r="D103" s="226" t="s">
        <v>132</v>
      </c>
      <c r="E103" s="42"/>
      <c r="F103" s="227" t="s">
        <v>1059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132</v>
      </c>
      <c r="AU103" s="19" t="s">
        <v>80</v>
      </c>
    </row>
    <row r="104" s="2" customFormat="1" ht="16.5" customHeight="1">
      <c r="A104" s="40"/>
      <c r="B104" s="41"/>
      <c r="C104" s="207" t="s">
        <v>162</v>
      </c>
      <c r="D104" s="207" t="s">
        <v>124</v>
      </c>
      <c r="E104" s="208" t="s">
        <v>1060</v>
      </c>
      <c r="F104" s="209" t="s">
        <v>1061</v>
      </c>
      <c r="G104" s="210" t="s">
        <v>663</v>
      </c>
      <c r="H104" s="211">
        <v>1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41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1040</v>
      </c>
      <c r="AT104" s="219" t="s">
        <v>124</v>
      </c>
      <c r="AU104" s="219" t="s">
        <v>80</v>
      </c>
      <c r="AY104" s="19" t="s">
        <v>122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78</v>
      </c>
      <c r="BK104" s="220">
        <f>ROUND(I104*H104,2)</f>
        <v>0</v>
      </c>
      <c r="BL104" s="19" t="s">
        <v>1040</v>
      </c>
      <c r="BM104" s="219" t="s">
        <v>1062</v>
      </c>
    </row>
    <row r="105" s="2" customFormat="1">
      <c r="A105" s="40"/>
      <c r="B105" s="41"/>
      <c r="C105" s="42"/>
      <c r="D105" s="221" t="s">
        <v>130</v>
      </c>
      <c r="E105" s="42"/>
      <c r="F105" s="222" t="s">
        <v>1061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80</v>
      </c>
    </row>
    <row r="106" s="2" customFormat="1">
      <c r="A106" s="40"/>
      <c r="B106" s="41"/>
      <c r="C106" s="42"/>
      <c r="D106" s="226" t="s">
        <v>132</v>
      </c>
      <c r="E106" s="42"/>
      <c r="F106" s="227" t="s">
        <v>1063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80</v>
      </c>
    </row>
    <row r="107" s="12" customFormat="1" ht="22.8" customHeight="1">
      <c r="A107" s="12"/>
      <c r="B107" s="191"/>
      <c r="C107" s="192"/>
      <c r="D107" s="193" t="s">
        <v>69</v>
      </c>
      <c r="E107" s="205" t="s">
        <v>1064</v>
      </c>
      <c r="F107" s="205" t="s">
        <v>1065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SUM(P108:P110)</f>
        <v>0</v>
      </c>
      <c r="Q107" s="199"/>
      <c r="R107" s="200">
        <f>SUM(R108:R110)</f>
        <v>0</v>
      </c>
      <c r="S107" s="199"/>
      <c r="T107" s="201">
        <f>SUM(T108:T110)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162</v>
      </c>
      <c r="AT107" s="203" t="s">
        <v>69</v>
      </c>
      <c r="AU107" s="203" t="s">
        <v>78</v>
      </c>
      <c r="AY107" s="202" t="s">
        <v>122</v>
      </c>
      <c r="BK107" s="204">
        <f>SUM(BK108:BK110)</f>
        <v>0</v>
      </c>
    </row>
    <row r="108" s="2" customFormat="1" ht="16.5" customHeight="1">
      <c r="A108" s="40"/>
      <c r="B108" s="41"/>
      <c r="C108" s="207" t="s">
        <v>168</v>
      </c>
      <c r="D108" s="207" t="s">
        <v>124</v>
      </c>
      <c r="E108" s="208" t="s">
        <v>1066</v>
      </c>
      <c r="F108" s="209" t="s">
        <v>1065</v>
      </c>
      <c r="G108" s="210" t="s">
        <v>663</v>
      </c>
      <c r="H108" s="211">
        <v>1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41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1040</v>
      </c>
      <c r="AT108" s="219" t="s">
        <v>124</v>
      </c>
      <c r="AU108" s="219" t="s">
        <v>80</v>
      </c>
      <c r="AY108" s="19" t="s">
        <v>122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78</v>
      </c>
      <c r="BK108" s="220">
        <f>ROUND(I108*H108,2)</f>
        <v>0</v>
      </c>
      <c r="BL108" s="19" t="s">
        <v>1040</v>
      </c>
      <c r="BM108" s="219" t="s">
        <v>1067</v>
      </c>
    </row>
    <row r="109" s="2" customFormat="1">
      <c r="A109" s="40"/>
      <c r="B109" s="41"/>
      <c r="C109" s="42"/>
      <c r="D109" s="221" t="s">
        <v>130</v>
      </c>
      <c r="E109" s="42"/>
      <c r="F109" s="222" t="s">
        <v>1065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80</v>
      </c>
    </row>
    <row r="110" s="2" customFormat="1">
      <c r="A110" s="40"/>
      <c r="B110" s="41"/>
      <c r="C110" s="42"/>
      <c r="D110" s="226" t="s">
        <v>132</v>
      </c>
      <c r="E110" s="42"/>
      <c r="F110" s="227" t="s">
        <v>1068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132</v>
      </c>
      <c r="AU110" s="19" t="s">
        <v>80</v>
      </c>
    </row>
    <row r="111" s="12" customFormat="1" ht="22.8" customHeight="1">
      <c r="A111" s="12"/>
      <c r="B111" s="191"/>
      <c r="C111" s="192"/>
      <c r="D111" s="193" t="s">
        <v>69</v>
      </c>
      <c r="E111" s="205" t="s">
        <v>1069</v>
      </c>
      <c r="F111" s="205" t="s">
        <v>1070</v>
      </c>
      <c r="G111" s="192"/>
      <c r="H111" s="192"/>
      <c r="I111" s="195"/>
      <c r="J111" s="206">
        <f>BK111</f>
        <v>0</v>
      </c>
      <c r="K111" s="192"/>
      <c r="L111" s="197"/>
      <c r="M111" s="198"/>
      <c r="N111" s="199"/>
      <c r="O111" s="199"/>
      <c r="P111" s="200">
        <f>SUM(P112:P114)</f>
        <v>0</v>
      </c>
      <c r="Q111" s="199"/>
      <c r="R111" s="200">
        <f>SUM(R112:R114)</f>
        <v>0</v>
      </c>
      <c r="S111" s="199"/>
      <c r="T111" s="201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2" t="s">
        <v>162</v>
      </c>
      <c r="AT111" s="203" t="s">
        <v>69</v>
      </c>
      <c r="AU111" s="203" t="s">
        <v>78</v>
      </c>
      <c r="AY111" s="202" t="s">
        <v>122</v>
      </c>
      <c r="BK111" s="204">
        <f>SUM(BK112:BK114)</f>
        <v>0</v>
      </c>
    </row>
    <row r="112" s="2" customFormat="1" ht="16.5" customHeight="1">
      <c r="A112" s="40"/>
      <c r="B112" s="41"/>
      <c r="C112" s="207" t="s">
        <v>175</v>
      </c>
      <c r="D112" s="207" t="s">
        <v>124</v>
      </c>
      <c r="E112" s="208" t="s">
        <v>1071</v>
      </c>
      <c r="F112" s="209" t="s">
        <v>1072</v>
      </c>
      <c r="G112" s="210" t="s">
        <v>663</v>
      </c>
      <c r="H112" s="211">
        <v>1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41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1040</v>
      </c>
      <c r="AT112" s="219" t="s">
        <v>124</v>
      </c>
      <c r="AU112" s="219" t="s">
        <v>80</v>
      </c>
      <c r="AY112" s="19" t="s">
        <v>122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78</v>
      </c>
      <c r="BK112" s="220">
        <f>ROUND(I112*H112,2)</f>
        <v>0</v>
      </c>
      <c r="BL112" s="19" t="s">
        <v>1040</v>
      </c>
      <c r="BM112" s="219" t="s">
        <v>1073</v>
      </c>
    </row>
    <row r="113" s="2" customFormat="1">
      <c r="A113" s="40"/>
      <c r="B113" s="41"/>
      <c r="C113" s="42"/>
      <c r="D113" s="221" t="s">
        <v>130</v>
      </c>
      <c r="E113" s="42"/>
      <c r="F113" s="222" t="s">
        <v>1072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130</v>
      </c>
      <c r="AU113" s="19" t="s">
        <v>80</v>
      </c>
    </row>
    <row r="114" s="2" customFormat="1">
      <c r="A114" s="40"/>
      <c r="B114" s="41"/>
      <c r="C114" s="42"/>
      <c r="D114" s="226" t="s">
        <v>132</v>
      </c>
      <c r="E114" s="42"/>
      <c r="F114" s="227" t="s">
        <v>1074</v>
      </c>
      <c r="G114" s="42"/>
      <c r="H114" s="42"/>
      <c r="I114" s="223"/>
      <c r="J114" s="42"/>
      <c r="K114" s="42"/>
      <c r="L114" s="46"/>
      <c r="M114" s="261"/>
      <c r="N114" s="262"/>
      <c r="O114" s="263"/>
      <c r="P114" s="263"/>
      <c r="Q114" s="263"/>
      <c r="R114" s="263"/>
      <c r="S114" s="263"/>
      <c r="T114" s="264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80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wtnkg/TNIrVEEfmrpfi3A/4Ulq2jdve8NzxX5L4Vz0tROsgYkyBEOoz76j2/fD1agsSDnR6nKQ9roZdMG1xjmQ==" hashValue="xiqN3XqNXJoYiUyZA5c8Jh3/DsanLgn3Vm0Mg91yUddWmW4dyVrqLdcShMyk6Or0hnMt4AdArHv9cuqX2BTiHQ==" algorithmName="SHA-512" password="CC35"/>
  <autoFilter ref="C85:K11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010001000"/>
    <hyperlink ref="F95" r:id="rId2" display="https://podminky.urs.cz/item/CS_URS_2025_01/030001000"/>
    <hyperlink ref="F99" r:id="rId3" display="https://podminky.urs.cz/item/CS_URS_2025_01/045303000"/>
    <hyperlink ref="F103" r:id="rId4" display="https://podminky.urs.cz/item/CS_URS_2025_01/065103000"/>
    <hyperlink ref="F106" r:id="rId5" display="https://podminky.urs.cz/item/CS_URS_2025_01/065203000"/>
    <hyperlink ref="F110" r:id="rId6" display="https://podminky.urs.cz/item/CS_URS_2025_01/070001000"/>
    <hyperlink ref="F114" r:id="rId7" display="https://podminky.urs.cz/item/CS_URS_2025_01/08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1075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1076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1077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1078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1079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1080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1081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1082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1083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1084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1085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77</v>
      </c>
      <c r="F18" s="288" t="s">
        <v>1086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1087</v>
      </c>
      <c r="F19" s="288" t="s">
        <v>1088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1089</v>
      </c>
      <c r="F20" s="288" t="s">
        <v>1090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1091</v>
      </c>
      <c r="F21" s="288" t="s">
        <v>1092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313</v>
      </c>
      <c r="F22" s="288" t="s">
        <v>314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1093</v>
      </c>
      <c r="F23" s="288" t="s">
        <v>1094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1095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1096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1097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1098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1099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1100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1101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1102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1103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108</v>
      </c>
      <c r="F36" s="288"/>
      <c r="G36" s="288" t="s">
        <v>1104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1105</v>
      </c>
      <c r="F37" s="288"/>
      <c r="G37" s="288" t="s">
        <v>1106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51</v>
      </c>
      <c r="F38" s="288"/>
      <c r="G38" s="288" t="s">
        <v>1107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52</v>
      </c>
      <c r="F39" s="288"/>
      <c r="G39" s="288" t="s">
        <v>1108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109</v>
      </c>
      <c r="F40" s="288"/>
      <c r="G40" s="288" t="s">
        <v>1109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110</v>
      </c>
      <c r="F41" s="288"/>
      <c r="G41" s="288" t="s">
        <v>1110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1111</v>
      </c>
      <c r="F42" s="288"/>
      <c r="G42" s="288" t="s">
        <v>1112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1113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1114</v>
      </c>
      <c r="F44" s="288"/>
      <c r="G44" s="288" t="s">
        <v>1115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112</v>
      </c>
      <c r="F45" s="288"/>
      <c r="G45" s="288" t="s">
        <v>1116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1117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1118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1119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1120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1121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1122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1123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1124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1125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1126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1127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1128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1129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1130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1131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1132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1133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1134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1135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1136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1137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1138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1139</v>
      </c>
      <c r="D76" s="306"/>
      <c r="E76" s="306"/>
      <c r="F76" s="306" t="s">
        <v>1140</v>
      </c>
      <c r="G76" s="307"/>
      <c r="H76" s="306" t="s">
        <v>52</v>
      </c>
      <c r="I76" s="306" t="s">
        <v>55</v>
      </c>
      <c r="J76" s="306" t="s">
        <v>1141</v>
      </c>
      <c r="K76" s="305"/>
    </row>
    <row r="77" s="1" customFormat="1" ht="17.25" customHeight="1">
      <c r="B77" s="303"/>
      <c r="C77" s="308" t="s">
        <v>1142</v>
      </c>
      <c r="D77" s="308"/>
      <c r="E77" s="308"/>
      <c r="F77" s="309" t="s">
        <v>1143</v>
      </c>
      <c r="G77" s="310"/>
      <c r="H77" s="308"/>
      <c r="I77" s="308"/>
      <c r="J77" s="308" t="s">
        <v>1144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51</v>
      </c>
      <c r="D79" s="313"/>
      <c r="E79" s="313"/>
      <c r="F79" s="314" t="s">
        <v>1145</v>
      </c>
      <c r="G79" s="315"/>
      <c r="H79" s="291" t="s">
        <v>1146</v>
      </c>
      <c r="I79" s="291" t="s">
        <v>1147</v>
      </c>
      <c r="J79" s="291">
        <v>20</v>
      </c>
      <c r="K79" s="305"/>
    </row>
    <row r="80" s="1" customFormat="1" ht="15" customHeight="1">
      <c r="B80" s="303"/>
      <c r="C80" s="291" t="s">
        <v>1148</v>
      </c>
      <c r="D80" s="291"/>
      <c r="E80" s="291"/>
      <c r="F80" s="314" t="s">
        <v>1145</v>
      </c>
      <c r="G80" s="315"/>
      <c r="H80" s="291" t="s">
        <v>1149</v>
      </c>
      <c r="I80" s="291" t="s">
        <v>1147</v>
      </c>
      <c r="J80" s="291">
        <v>120</v>
      </c>
      <c r="K80" s="305"/>
    </row>
    <row r="81" s="1" customFormat="1" ht="15" customHeight="1">
      <c r="B81" s="316"/>
      <c r="C81" s="291" t="s">
        <v>1150</v>
      </c>
      <c r="D81" s="291"/>
      <c r="E81" s="291"/>
      <c r="F81" s="314" t="s">
        <v>1151</v>
      </c>
      <c r="G81" s="315"/>
      <c r="H81" s="291" t="s">
        <v>1152</v>
      </c>
      <c r="I81" s="291" t="s">
        <v>1147</v>
      </c>
      <c r="J81" s="291">
        <v>50</v>
      </c>
      <c r="K81" s="305"/>
    </row>
    <row r="82" s="1" customFormat="1" ht="15" customHeight="1">
      <c r="B82" s="316"/>
      <c r="C82" s="291" t="s">
        <v>1153</v>
      </c>
      <c r="D82" s="291"/>
      <c r="E82" s="291"/>
      <c r="F82" s="314" t="s">
        <v>1145</v>
      </c>
      <c r="G82" s="315"/>
      <c r="H82" s="291" t="s">
        <v>1154</v>
      </c>
      <c r="I82" s="291" t="s">
        <v>1155</v>
      </c>
      <c r="J82" s="291"/>
      <c r="K82" s="305"/>
    </row>
    <row r="83" s="1" customFormat="1" ht="15" customHeight="1">
      <c r="B83" s="316"/>
      <c r="C83" s="317" t="s">
        <v>1156</v>
      </c>
      <c r="D83" s="317"/>
      <c r="E83" s="317"/>
      <c r="F83" s="318" t="s">
        <v>1151</v>
      </c>
      <c r="G83" s="317"/>
      <c r="H83" s="317" t="s">
        <v>1157</v>
      </c>
      <c r="I83" s="317" t="s">
        <v>1147</v>
      </c>
      <c r="J83" s="317">
        <v>15</v>
      </c>
      <c r="K83" s="305"/>
    </row>
    <row r="84" s="1" customFormat="1" ht="15" customHeight="1">
      <c r="B84" s="316"/>
      <c r="C84" s="317" t="s">
        <v>1158</v>
      </c>
      <c r="D84" s="317"/>
      <c r="E84" s="317"/>
      <c r="F84" s="318" t="s">
        <v>1151</v>
      </c>
      <c r="G84" s="317"/>
      <c r="H84" s="317" t="s">
        <v>1159</v>
      </c>
      <c r="I84" s="317" t="s">
        <v>1147</v>
      </c>
      <c r="J84" s="317">
        <v>15</v>
      </c>
      <c r="K84" s="305"/>
    </row>
    <row r="85" s="1" customFormat="1" ht="15" customHeight="1">
      <c r="B85" s="316"/>
      <c r="C85" s="317" t="s">
        <v>1160</v>
      </c>
      <c r="D85" s="317"/>
      <c r="E85" s="317"/>
      <c r="F85" s="318" t="s">
        <v>1151</v>
      </c>
      <c r="G85" s="317"/>
      <c r="H85" s="317" t="s">
        <v>1161</v>
      </c>
      <c r="I85" s="317" t="s">
        <v>1147</v>
      </c>
      <c r="J85" s="317">
        <v>20</v>
      </c>
      <c r="K85" s="305"/>
    </row>
    <row r="86" s="1" customFormat="1" ht="15" customHeight="1">
      <c r="B86" s="316"/>
      <c r="C86" s="317" t="s">
        <v>1162</v>
      </c>
      <c r="D86" s="317"/>
      <c r="E86" s="317"/>
      <c r="F86" s="318" t="s">
        <v>1151</v>
      </c>
      <c r="G86" s="317"/>
      <c r="H86" s="317" t="s">
        <v>1163</v>
      </c>
      <c r="I86" s="317" t="s">
        <v>1147</v>
      </c>
      <c r="J86" s="317">
        <v>20</v>
      </c>
      <c r="K86" s="305"/>
    </row>
    <row r="87" s="1" customFormat="1" ht="15" customHeight="1">
      <c r="B87" s="316"/>
      <c r="C87" s="291" t="s">
        <v>1164</v>
      </c>
      <c r="D87" s="291"/>
      <c r="E87" s="291"/>
      <c r="F87" s="314" t="s">
        <v>1151</v>
      </c>
      <c r="G87" s="315"/>
      <c r="H87" s="291" t="s">
        <v>1165</v>
      </c>
      <c r="I87" s="291" t="s">
        <v>1147</v>
      </c>
      <c r="J87" s="291">
        <v>50</v>
      </c>
      <c r="K87" s="305"/>
    </row>
    <row r="88" s="1" customFormat="1" ht="15" customHeight="1">
      <c r="B88" s="316"/>
      <c r="C88" s="291" t="s">
        <v>1166</v>
      </c>
      <c r="D88" s="291"/>
      <c r="E88" s="291"/>
      <c r="F88" s="314" t="s">
        <v>1151</v>
      </c>
      <c r="G88" s="315"/>
      <c r="H88" s="291" t="s">
        <v>1167</v>
      </c>
      <c r="I88" s="291" t="s">
        <v>1147</v>
      </c>
      <c r="J88" s="291">
        <v>20</v>
      </c>
      <c r="K88" s="305"/>
    </row>
    <row r="89" s="1" customFormat="1" ht="15" customHeight="1">
      <c r="B89" s="316"/>
      <c r="C89" s="291" t="s">
        <v>1168</v>
      </c>
      <c r="D89" s="291"/>
      <c r="E89" s="291"/>
      <c r="F89" s="314" t="s">
        <v>1151</v>
      </c>
      <c r="G89" s="315"/>
      <c r="H89" s="291" t="s">
        <v>1169</v>
      </c>
      <c r="I89" s="291" t="s">
        <v>1147</v>
      </c>
      <c r="J89" s="291">
        <v>20</v>
      </c>
      <c r="K89" s="305"/>
    </row>
    <row r="90" s="1" customFormat="1" ht="15" customHeight="1">
      <c r="B90" s="316"/>
      <c r="C90" s="291" t="s">
        <v>1170</v>
      </c>
      <c r="D90" s="291"/>
      <c r="E90" s="291"/>
      <c r="F90" s="314" t="s">
        <v>1151</v>
      </c>
      <c r="G90" s="315"/>
      <c r="H90" s="291" t="s">
        <v>1171</v>
      </c>
      <c r="I90" s="291" t="s">
        <v>1147</v>
      </c>
      <c r="J90" s="291">
        <v>50</v>
      </c>
      <c r="K90" s="305"/>
    </row>
    <row r="91" s="1" customFormat="1" ht="15" customHeight="1">
      <c r="B91" s="316"/>
      <c r="C91" s="291" t="s">
        <v>1172</v>
      </c>
      <c r="D91" s="291"/>
      <c r="E91" s="291"/>
      <c r="F91" s="314" t="s">
        <v>1151</v>
      </c>
      <c r="G91" s="315"/>
      <c r="H91" s="291" t="s">
        <v>1172</v>
      </c>
      <c r="I91" s="291" t="s">
        <v>1147</v>
      </c>
      <c r="J91" s="291">
        <v>50</v>
      </c>
      <c r="K91" s="305"/>
    </row>
    <row r="92" s="1" customFormat="1" ht="15" customHeight="1">
      <c r="B92" s="316"/>
      <c r="C92" s="291" t="s">
        <v>1173</v>
      </c>
      <c r="D92" s="291"/>
      <c r="E92" s="291"/>
      <c r="F92" s="314" t="s">
        <v>1151</v>
      </c>
      <c r="G92" s="315"/>
      <c r="H92" s="291" t="s">
        <v>1174</v>
      </c>
      <c r="I92" s="291" t="s">
        <v>1147</v>
      </c>
      <c r="J92" s="291">
        <v>255</v>
      </c>
      <c r="K92" s="305"/>
    </row>
    <row r="93" s="1" customFormat="1" ht="15" customHeight="1">
      <c r="B93" s="316"/>
      <c r="C93" s="291" t="s">
        <v>1175</v>
      </c>
      <c r="D93" s="291"/>
      <c r="E93" s="291"/>
      <c r="F93" s="314" t="s">
        <v>1145</v>
      </c>
      <c r="G93" s="315"/>
      <c r="H93" s="291" t="s">
        <v>1176</v>
      </c>
      <c r="I93" s="291" t="s">
        <v>1177</v>
      </c>
      <c r="J93" s="291"/>
      <c r="K93" s="305"/>
    </row>
    <row r="94" s="1" customFormat="1" ht="15" customHeight="1">
      <c r="B94" s="316"/>
      <c r="C94" s="291" t="s">
        <v>1178</v>
      </c>
      <c r="D94" s="291"/>
      <c r="E94" s="291"/>
      <c r="F94" s="314" t="s">
        <v>1145</v>
      </c>
      <c r="G94" s="315"/>
      <c r="H94" s="291" t="s">
        <v>1179</v>
      </c>
      <c r="I94" s="291" t="s">
        <v>1180</v>
      </c>
      <c r="J94" s="291"/>
      <c r="K94" s="305"/>
    </row>
    <row r="95" s="1" customFormat="1" ht="15" customHeight="1">
      <c r="B95" s="316"/>
      <c r="C95" s="291" t="s">
        <v>1181</v>
      </c>
      <c r="D95" s="291"/>
      <c r="E95" s="291"/>
      <c r="F95" s="314" t="s">
        <v>1145</v>
      </c>
      <c r="G95" s="315"/>
      <c r="H95" s="291" t="s">
        <v>1181</v>
      </c>
      <c r="I95" s="291" t="s">
        <v>1180</v>
      </c>
      <c r="J95" s="291"/>
      <c r="K95" s="305"/>
    </row>
    <row r="96" s="1" customFormat="1" ht="15" customHeight="1">
      <c r="B96" s="316"/>
      <c r="C96" s="291" t="s">
        <v>36</v>
      </c>
      <c r="D96" s="291"/>
      <c r="E96" s="291"/>
      <c r="F96" s="314" t="s">
        <v>1145</v>
      </c>
      <c r="G96" s="315"/>
      <c r="H96" s="291" t="s">
        <v>1182</v>
      </c>
      <c r="I96" s="291" t="s">
        <v>1180</v>
      </c>
      <c r="J96" s="291"/>
      <c r="K96" s="305"/>
    </row>
    <row r="97" s="1" customFormat="1" ht="15" customHeight="1">
      <c r="B97" s="316"/>
      <c r="C97" s="291" t="s">
        <v>46</v>
      </c>
      <c r="D97" s="291"/>
      <c r="E97" s="291"/>
      <c r="F97" s="314" t="s">
        <v>1145</v>
      </c>
      <c r="G97" s="315"/>
      <c r="H97" s="291" t="s">
        <v>1183</v>
      </c>
      <c r="I97" s="291" t="s">
        <v>1180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1184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1139</v>
      </c>
      <c r="D103" s="306"/>
      <c r="E103" s="306"/>
      <c r="F103" s="306" t="s">
        <v>1140</v>
      </c>
      <c r="G103" s="307"/>
      <c r="H103" s="306" t="s">
        <v>52</v>
      </c>
      <c r="I103" s="306" t="s">
        <v>55</v>
      </c>
      <c r="J103" s="306" t="s">
        <v>1141</v>
      </c>
      <c r="K103" s="305"/>
    </row>
    <row r="104" s="1" customFormat="1" ht="17.25" customHeight="1">
      <c r="B104" s="303"/>
      <c r="C104" s="308" t="s">
        <v>1142</v>
      </c>
      <c r="D104" s="308"/>
      <c r="E104" s="308"/>
      <c r="F104" s="309" t="s">
        <v>1143</v>
      </c>
      <c r="G104" s="310"/>
      <c r="H104" s="308"/>
      <c r="I104" s="308"/>
      <c r="J104" s="308" t="s">
        <v>1144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51</v>
      </c>
      <c r="D106" s="313"/>
      <c r="E106" s="313"/>
      <c r="F106" s="314" t="s">
        <v>1145</v>
      </c>
      <c r="G106" s="291"/>
      <c r="H106" s="291" t="s">
        <v>1185</v>
      </c>
      <c r="I106" s="291" t="s">
        <v>1147</v>
      </c>
      <c r="J106" s="291">
        <v>20</v>
      </c>
      <c r="K106" s="305"/>
    </row>
    <row r="107" s="1" customFormat="1" ht="15" customHeight="1">
      <c r="B107" s="303"/>
      <c r="C107" s="291" t="s">
        <v>1148</v>
      </c>
      <c r="D107" s="291"/>
      <c r="E107" s="291"/>
      <c r="F107" s="314" t="s">
        <v>1145</v>
      </c>
      <c r="G107" s="291"/>
      <c r="H107" s="291" t="s">
        <v>1185</v>
      </c>
      <c r="I107" s="291" t="s">
        <v>1147</v>
      </c>
      <c r="J107" s="291">
        <v>120</v>
      </c>
      <c r="K107" s="305"/>
    </row>
    <row r="108" s="1" customFormat="1" ht="15" customHeight="1">
      <c r="B108" s="316"/>
      <c r="C108" s="291" t="s">
        <v>1150</v>
      </c>
      <c r="D108" s="291"/>
      <c r="E108" s="291"/>
      <c r="F108" s="314" t="s">
        <v>1151</v>
      </c>
      <c r="G108" s="291"/>
      <c r="H108" s="291" t="s">
        <v>1185</v>
      </c>
      <c r="I108" s="291" t="s">
        <v>1147</v>
      </c>
      <c r="J108" s="291">
        <v>50</v>
      </c>
      <c r="K108" s="305"/>
    </row>
    <row r="109" s="1" customFormat="1" ht="15" customHeight="1">
      <c r="B109" s="316"/>
      <c r="C109" s="291" t="s">
        <v>1153</v>
      </c>
      <c r="D109" s="291"/>
      <c r="E109" s="291"/>
      <c r="F109" s="314" t="s">
        <v>1145</v>
      </c>
      <c r="G109" s="291"/>
      <c r="H109" s="291" t="s">
        <v>1185</v>
      </c>
      <c r="I109" s="291" t="s">
        <v>1155</v>
      </c>
      <c r="J109" s="291"/>
      <c r="K109" s="305"/>
    </row>
    <row r="110" s="1" customFormat="1" ht="15" customHeight="1">
      <c r="B110" s="316"/>
      <c r="C110" s="291" t="s">
        <v>1164</v>
      </c>
      <c r="D110" s="291"/>
      <c r="E110" s="291"/>
      <c r="F110" s="314" t="s">
        <v>1151</v>
      </c>
      <c r="G110" s="291"/>
      <c r="H110" s="291" t="s">
        <v>1185</v>
      </c>
      <c r="I110" s="291" t="s">
        <v>1147</v>
      </c>
      <c r="J110" s="291">
        <v>50</v>
      </c>
      <c r="K110" s="305"/>
    </row>
    <row r="111" s="1" customFormat="1" ht="15" customHeight="1">
      <c r="B111" s="316"/>
      <c r="C111" s="291" t="s">
        <v>1172</v>
      </c>
      <c r="D111" s="291"/>
      <c r="E111" s="291"/>
      <c r="F111" s="314" t="s">
        <v>1151</v>
      </c>
      <c r="G111" s="291"/>
      <c r="H111" s="291" t="s">
        <v>1185</v>
      </c>
      <c r="I111" s="291" t="s">
        <v>1147</v>
      </c>
      <c r="J111" s="291">
        <v>50</v>
      </c>
      <c r="K111" s="305"/>
    </row>
    <row r="112" s="1" customFormat="1" ht="15" customHeight="1">
      <c r="B112" s="316"/>
      <c r="C112" s="291" t="s">
        <v>1170</v>
      </c>
      <c r="D112" s="291"/>
      <c r="E112" s="291"/>
      <c r="F112" s="314" t="s">
        <v>1151</v>
      </c>
      <c r="G112" s="291"/>
      <c r="H112" s="291" t="s">
        <v>1185</v>
      </c>
      <c r="I112" s="291" t="s">
        <v>1147</v>
      </c>
      <c r="J112" s="291">
        <v>50</v>
      </c>
      <c r="K112" s="305"/>
    </row>
    <row r="113" s="1" customFormat="1" ht="15" customHeight="1">
      <c r="B113" s="316"/>
      <c r="C113" s="291" t="s">
        <v>51</v>
      </c>
      <c r="D113" s="291"/>
      <c r="E113" s="291"/>
      <c r="F113" s="314" t="s">
        <v>1145</v>
      </c>
      <c r="G113" s="291"/>
      <c r="H113" s="291" t="s">
        <v>1186</v>
      </c>
      <c r="I113" s="291" t="s">
        <v>1147</v>
      </c>
      <c r="J113" s="291">
        <v>20</v>
      </c>
      <c r="K113" s="305"/>
    </row>
    <row r="114" s="1" customFormat="1" ht="15" customHeight="1">
      <c r="B114" s="316"/>
      <c r="C114" s="291" t="s">
        <v>1187</v>
      </c>
      <c r="D114" s="291"/>
      <c r="E114" s="291"/>
      <c r="F114" s="314" t="s">
        <v>1145</v>
      </c>
      <c r="G114" s="291"/>
      <c r="H114" s="291" t="s">
        <v>1188</v>
      </c>
      <c r="I114" s="291" t="s">
        <v>1147</v>
      </c>
      <c r="J114" s="291">
        <v>120</v>
      </c>
      <c r="K114" s="305"/>
    </row>
    <row r="115" s="1" customFormat="1" ht="15" customHeight="1">
      <c r="B115" s="316"/>
      <c r="C115" s="291" t="s">
        <v>36</v>
      </c>
      <c r="D115" s="291"/>
      <c r="E115" s="291"/>
      <c r="F115" s="314" t="s">
        <v>1145</v>
      </c>
      <c r="G115" s="291"/>
      <c r="H115" s="291" t="s">
        <v>1189</v>
      </c>
      <c r="I115" s="291" t="s">
        <v>1180</v>
      </c>
      <c r="J115" s="291"/>
      <c r="K115" s="305"/>
    </row>
    <row r="116" s="1" customFormat="1" ht="15" customHeight="1">
      <c r="B116" s="316"/>
      <c r="C116" s="291" t="s">
        <v>46</v>
      </c>
      <c r="D116" s="291"/>
      <c r="E116" s="291"/>
      <c r="F116" s="314" t="s">
        <v>1145</v>
      </c>
      <c r="G116" s="291"/>
      <c r="H116" s="291" t="s">
        <v>1190</v>
      </c>
      <c r="I116" s="291" t="s">
        <v>1180</v>
      </c>
      <c r="J116" s="291"/>
      <c r="K116" s="305"/>
    </row>
    <row r="117" s="1" customFormat="1" ht="15" customHeight="1">
      <c r="B117" s="316"/>
      <c r="C117" s="291" t="s">
        <v>55</v>
      </c>
      <c r="D117" s="291"/>
      <c r="E117" s="291"/>
      <c r="F117" s="314" t="s">
        <v>1145</v>
      </c>
      <c r="G117" s="291"/>
      <c r="H117" s="291" t="s">
        <v>1191</v>
      </c>
      <c r="I117" s="291" t="s">
        <v>1192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1193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1139</v>
      </c>
      <c r="D123" s="306"/>
      <c r="E123" s="306"/>
      <c r="F123" s="306" t="s">
        <v>1140</v>
      </c>
      <c r="G123" s="307"/>
      <c r="H123" s="306" t="s">
        <v>52</v>
      </c>
      <c r="I123" s="306" t="s">
        <v>55</v>
      </c>
      <c r="J123" s="306" t="s">
        <v>1141</v>
      </c>
      <c r="K123" s="335"/>
    </row>
    <row r="124" s="1" customFormat="1" ht="17.25" customHeight="1">
      <c r="B124" s="334"/>
      <c r="C124" s="308" t="s">
        <v>1142</v>
      </c>
      <c r="D124" s="308"/>
      <c r="E124" s="308"/>
      <c r="F124" s="309" t="s">
        <v>1143</v>
      </c>
      <c r="G124" s="310"/>
      <c r="H124" s="308"/>
      <c r="I124" s="308"/>
      <c r="J124" s="308" t="s">
        <v>1144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1148</v>
      </c>
      <c r="D126" s="313"/>
      <c r="E126" s="313"/>
      <c r="F126" s="314" t="s">
        <v>1145</v>
      </c>
      <c r="G126" s="291"/>
      <c r="H126" s="291" t="s">
        <v>1185</v>
      </c>
      <c r="I126" s="291" t="s">
        <v>1147</v>
      </c>
      <c r="J126" s="291">
        <v>120</v>
      </c>
      <c r="K126" s="339"/>
    </row>
    <row r="127" s="1" customFormat="1" ht="15" customHeight="1">
      <c r="B127" s="336"/>
      <c r="C127" s="291" t="s">
        <v>1194</v>
      </c>
      <c r="D127" s="291"/>
      <c r="E127" s="291"/>
      <c r="F127" s="314" t="s">
        <v>1145</v>
      </c>
      <c r="G127" s="291"/>
      <c r="H127" s="291" t="s">
        <v>1195</v>
      </c>
      <c r="I127" s="291" t="s">
        <v>1147</v>
      </c>
      <c r="J127" s="291" t="s">
        <v>1196</v>
      </c>
      <c r="K127" s="339"/>
    </row>
    <row r="128" s="1" customFormat="1" ht="15" customHeight="1">
      <c r="B128" s="336"/>
      <c r="C128" s="291" t="s">
        <v>1093</v>
      </c>
      <c r="D128" s="291"/>
      <c r="E128" s="291"/>
      <c r="F128" s="314" t="s">
        <v>1145</v>
      </c>
      <c r="G128" s="291"/>
      <c r="H128" s="291" t="s">
        <v>1197</v>
      </c>
      <c r="I128" s="291" t="s">
        <v>1147</v>
      </c>
      <c r="J128" s="291" t="s">
        <v>1196</v>
      </c>
      <c r="K128" s="339"/>
    </row>
    <row r="129" s="1" customFormat="1" ht="15" customHeight="1">
      <c r="B129" s="336"/>
      <c r="C129" s="291" t="s">
        <v>1156</v>
      </c>
      <c r="D129" s="291"/>
      <c r="E129" s="291"/>
      <c r="F129" s="314" t="s">
        <v>1151</v>
      </c>
      <c r="G129" s="291"/>
      <c r="H129" s="291" t="s">
        <v>1157</v>
      </c>
      <c r="I129" s="291" t="s">
        <v>1147</v>
      </c>
      <c r="J129" s="291">
        <v>15</v>
      </c>
      <c r="K129" s="339"/>
    </row>
    <row r="130" s="1" customFormat="1" ht="15" customHeight="1">
      <c r="B130" s="336"/>
      <c r="C130" s="317" t="s">
        <v>1158</v>
      </c>
      <c r="D130" s="317"/>
      <c r="E130" s="317"/>
      <c r="F130" s="318" t="s">
        <v>1151</v>
      </c>
      <c r="G130" s="317"/>
      <c r="H130" s="317" t="s">
        <v>1159</v>
      </c>
      <c r="I130" s="317" t="s">
        <v>1147</v>
      </c>
      <c r="J130" s="317">
        <v>15</v>
      </c>
      <c r="K130" s="339"/>
    </row>
    <row r="131" s="1" customFormat="1" ht="15" customHeight="1">
      <c r="B131" s="336"/>
      <c r="C131" s="317" t="s">
        <v>1160</v>
      </c>
      <c r="D131" s="317"/>
      <c r="E131" s="317"/>
      <c r="F131" s="318" t="s">
        <v>1151</v>
      </c>
      <c r="G131" s="317"/>
      <c r="H131" s="317" t="s">
        <v>1161</v>
      </c>
      <c r="I131" s="317" t="s">
        <v>1147</v>
      </c>
      <c r="J131" s="317">
        <v>20</v>
      </c>
      <c r="K131" s="339"/>
    </row>
    <row r="132" s="1" customFormat="1" ht="15" customHeight="1">
      <c r="B132" s="336"/>
      <c r="C132" s="317" t="s">
        <v>1162</v>
      </c>
      <c r="D132" s="317"/>
      <c r="E132" s="317"/>
      <c r="F132" s="318" t="s">
        <v>1151</v>
      </c>
      <c r="G132" s="317"/>
      <c r="H132" s="317" t="s">
        <v>1163</v>
      </c>
      <c r="I132" s="317" t="s">
        <v>1147</v>
      </c>
      <c r="J132" s="317">
        <v>20</v>
      </c>
      <c r="K132" s="339"/>
    </row>
    <row r="133" s="1" customFormat="1" ht="15" customHeight="1">
      <c r="B133" s="336"/>
      <c r="C133" s="291" t="s">
        <v>1150</v>
      </c>
      <c r="D133" s="291"/>
      <c r="E133" s="291"/>
      <c r="F133" s="314" t="s">
        <v>1151</v>
      </c>
      <c r="G133" s="291"/>
      <c r="H133" s="291" t="s">
        <v>1185</v>
      </c>
      <c r="I133" s="291" t="s">
        <v>1147</v>
      </c>
      <c r="J133" s="291">
        <v>50</v>
      </c>
      <c r="K133" s="339"/>
    </row>
    <row r="134" s="1" customFormat="1" ht="15" customHeight="1">
      <c r="B134" s="336"/>
      <c r="C134" s="291" t="s">
        <v>1164</v>
      </c>
      <c r="D134" s="291"/>
      <c r="E134" s="291"/>
      <c r="F134" s="314" t="s">
        <v>1151</v>
      </c>
      <c r="G134" s="291"/>
      <c r="H134" s="291" t="s">
        <v>1185</v>
      </c>
      <c r="I134" s="291" t="s">
        <v>1147</v>
      </c>
      <c r="J134" s="291">
        <v>50</v>
      </c>
      <c r="K134" s="339"/>
    </row>
    <row r="135" s="1" customFormat="1" ht="15" customHeight="1">
      <c r="B135" s="336"/>
      <c r="C135" s="291" t="s">
        <v>1170</v>
      </c>
      <c r="D135" s="291"/>
      <c r="E135" s="291"/>
      <c r="F135" s="314" t="s">
        <v>1151</v>
      </c>
      <c r="G135" s="291"/>
      <c r="H135" s="291" t="s">
        <v>1185</v>
      </c>
      <c r="I135" s="291" t="s">
        <v>1147</v>
      </c>
      <c r="J135" s="291">
        <v>50</v>
      </c>
      <c r="K135" s="339"/>
    </row>
    <row r="136" s="1" customFormat="1" ht="15" customHeight="1">
      <c r="B136" s="336"/>
      <c r="C136" s="291" t="s">
        <v>1172</v>
      </c>
      <c r="D136" s="291"/>
      <c r="E136" s="291"/>
      <c r="F136" s="314" t="s">
        <v>1151</v>
      </c>
      <c r="G136" s="291"/>
      <c r="H136" s="291" t="s">
        <v>1185</v>
      </c>
      <c r="I136" s="291" t="s">
        <v>1147</v>
      </c>
      <c r="J136" s="291">
        <v>50</v>
      </c>
      <c r="K136" s="339"/>
    </row>
    <row r="137" s="1" customFormat="1" ht="15" customHeight="1">
      <c r="B137" s="336"/>
      <c r="C137" s="291" t="s">
        <v>1173</v>
      </c>
      <c r="D137" s="291"/>
      <c r="E137" s="291"/>
      <c r="F137" s="314" t="s">
        <v>1151</v>
      </c>
      <c r="G137" s="291"/>
      <c r="H137" s="291" t="s">
        <v>1198</v>
      </c>
      <c r="I137" s="291" t="s">
        <v>1147</v>
      </c>
      <c r="J137" s="291">
        <v>255</v>
      </c>
      <c r="K137" s="339"/>
    </row>
    <row r="138" s="1" customFormat="1" ht="15" customHeight="1">
      <c r="B138" s="336"/>
      <c r="C138" s="291" t="s">
        <v>1175</v>
      </c>
      <c r="D138" s="291"/>
      <c r="E138" s="291"/>
      <c r="F138" s="314" t="s">
        <v>1145</v>
      </c>
      <c r="G138" s="291"/>
      <c r="H138" s="291" t="s">
        <v>1199</v>
      </c>
      <c r="I138" s="291" t="s">
        <v>1177</v>
      </c>
      <c r="J138" s="291"/>
      <c r="K138" s="339"/>
    </row>
    <row r="139" s="1" customFormat="1" ht="15" customHeight="1">
      <c r="B139" s="336"/>
      <c r="C139" s="291" t="s">
        <v>1178</v>
      </c>
      <c r="D139" s="291"/>
      <c r="E139" s="291"/>
      <c r="F139" s="314" t="s">
        <v>1145</v>
      </c>
      <c r="G139" s="291"/>
      <c r="H139" s="291" t="s">
        <v>1200</v>
      </c>
      <c r="I139" s="291" t="s">
        <v>1180</v>
      </c>
      <c r="J139" s="291"/>
      <c r="K139" s="339"/>
    </row>
    <row r="140" s="1" customFormat="1" ht="15" customHeight="1">
      <c r="B140" s="336"/>
      <c r="C140" s="291" t="s">
        <v>1181</v>
      </c>
      <c r="D140" s="291"/>
      <c r="E140" s="291"/>
      <c r="F140" s="314" t="s">
        <v>1145</v>
      </c>
      <c r="G140" s="291"/>
      <c r="H140" s="291" t="s">
        <v>1181</v>
      </c>
      <c r="I140" s="291" t="s">
        <v>1180</v>
      </c>
      <c r="J140" s="291"/>
      <c r="K140" s="339"/>
    </row>
    <row r="141" s="1" customFormat="1" ht="15" customHeight="1">
      <c r="B141" s="336"/>
      <c r="C141" s="291" t="s">
        <v>36</v>
      </c>
      <c r="D141" s="291"/>
      <c r="E141" s="291"/>
      <c r="F141" s="314" t="s">
        <v>1145</v>
      </c>
      <c r="G141" s="291"/>
      <c r="H141" s="291" t="s">
        <v>1201</v>
      </c>
      <c r="I141" s="291" t="s">
        <v>1180</v>
      </c>
      <c r="J141" s="291"/>
      <c r="K141" s="339"/>
    </row>
    <row r="142" s="1" customFormat="1" ht="15" customHeight="1">
      <c r="B142" s="336"/>
      <c r="C142" s="291" t="s">
        <v>1202</v>
      </c>
      <c r="D142" s="291"/>
      <c r="E142" s="291"/>
      <c r="F142" s="314" t="s">
        <v>1145</v>
      </c>
      <c r="G142" s="291"/>
      <c r="H142" s="291" t="s">
        <v>1203</v>
      </c>
      <c r="I142" s="291" t="s">
        <v>1180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1204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1139</v>
      </c>
      <c r="D148" s="306"/>
      <c r="E148" s="306"/>
      <c r="F148" s="306" t="s">
        <v>1140</v>
      </c>
      <c r="G148" s="307"/>
      <c r="H148" s="306" t="s">
        <v>52</v>
      </c>
      <c r="I148" s="306" t="s">
        <v>55</v>
      </c>
      <c r="J148" s="306" t="s">
        <v>1141</v>
      </c>
      <c r="K148" s="305"/>
    </row>
    <row r="149" s="1" customFormat="1" ht="17.25" customHeight="1">
      <c r="B149" s="303"/>
      <c r="C149" s="308" t="s">
        <v>1142</v>
      </c>
      <c r="D149" s="308"/>
      <c r="E149" s="308"/>
      <c r="F149" s="309" t="s">
        <v>1143</v>
      </c>
      <c r="G149" s="310"/>
      <c r="H149" s="308"/>
      <c r="I149" s="308"/>
      <c r="J149" s="308" t="s">
        <v>1144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1148</v>
      </c>
      <c r="D151" s="291"/>
      <c r="E151" s="291"/>
      <c r="F151" s="344" t="s">
        <v>1145</v>
      </c>
      <c r="G151" s="291"/>
      <c r="H151" s="343" t="s">
        <v>1185</v>
      </c>
      <c r="I151" s="343" t="s">
        <v>1147</v>
      </c>
      <c r="J151" s="343">
        <v>120</v>
      </c>
      <c r="K151" s="339"/>
    </row>
    <row r="152" s="1" customFormat="1" ht="15" customHeight="1">
      <c r="B152" s="316"/>
      <c r="C152" s="343" t="s">
        <v>1194</v>
      </c>
      <c r="D152" s="291"/>
      <c r="E152" s="291"/>
      <c r="F152" s="344" t="s">
        <v>1145</v>
      </c>
      <c r="G152" s="291"/>
      <c r="H152" s="343" t="s">
        <v>1205</v>
      </c>
      <c r="I152" s="343" t="s">
        <v>1147</v>
      </c>
      <c r="J152" s="343" t="s">
        <v>1196</v>
      </c>
      <c r="K152" s="339"/>
    </row>
    <row r="153" s="1" customFormat="1" ht="15" customHeight="1">
      <c r="B153" s="316"/>
      <c r="C153" s="343" t="s">
        <v>1093</v>
      </c>
      <c r="D153" s="291"/>
      <c r="E153" s="291"/>
      <c r="F153" s="344" t="s">
        <v>1145</v>
      </c>
      <c r="G153" s="291"/>
      <c r="H153" s="343" t="s">
        <v>1206</v>
      </c>
      <c r="I153" s="343" t="s">
        <v>1147</v>
      </c>
      <c r="J153" s="343" t="s">
        <v>1196</v>
      </c>
      <c r="K153" s="339"/>
    </row>
    <row r="154" s="1" customFormat="1" ht="15" customHeight="1">
      <c r="B154" s="316"/>
      <c r="C154" s="343" t="s">
        <v>1150</v>
      </c>
      <c r="D154" s="291"/>
      <c r="E154" s="291"/>
      <c r="F154" s="344" t="s">
        <v>1151</v>
      </c>
      <c r="G154" s="291"/>
      <c r="H154" s="343" t="s">
        <v>1185</v>
      </c>
      <c r="I154" s="343" t="s">
        <v>1147</v>
      </c>
      <c r="J154" s="343">
        <v>50</v>
      </c>
      <c r="K154" s="339"/>
    </row>
    <row r="155" s="1" customFormat="1" ht="15" customHeight="1">
      <c r="B155" s="316"/>
      <c r="C155" s="343" t="s">
        <v>1153</v>
      </c>
      <c r="D155" s="291"/>
      <c r="E155" s="291"/>
      <c r="F155" s="344" t="s">
        <v>1145</v>
      </c>
      <c r="G155" s="291"/>
      <c r="H155" s="343" t="s">
        <v>1185</v>
      </c>
      <c r="I155" s="343" t="s">
        <v>1155</v>
      </c>
      <c r="J155" s="343"/>
      <c r="K155" s="339"/>
    </row>
    <row r="156" s="1" customFormat="1" ht="15" customHeight="1">
      <c r="B156" s="316"/>
      <c r="C156" s="343" t="s">
        <v>1164</v>
      </c>
      <c r="D156" s="291"/>
      <c r="E156" s="291"/>
      <c r="F156" s="344" t="s">
        <v>1151</v>
      </c>
      <c r="G156" s="291"/>
      <c r="H156" s="343" t="s">
        <v>1185</v>
      </c>
      <c r="I156" s="343" t="s">
        <v>1147</v>
      </c>
      <c r="J156" s="343">
        <v>50</v>
      </c>
      <c r="K156" s="339"/>
    </row>
    <row r="157" s="1" customFormat="1" ht="15" customHeight="1">
      <c r="B157" s="316"/>
      <c r="C157" s="343" t="s">
        <v>1172</v>
      </c>
      <c r="D157" s="291"/>
      <c r="E157" s="291"/>
      <c r="F157" s="344" t="s">
        <v>1151</v>
      </c>
      <c r="G157" s="291"/>
      <c r="H157" s="343" t="s">
        <v>1185</v>
      </c>
      <c r="I157" s="343" t="s">
        <v>1147</v>
      </c>
      <c r="J157" s="343">
        <v>50</v>
      </c>
      <c r="K157" s="339"/>
    </row>
    <row r="158" s="1" customFormat="1" ht="15" customHeight="1">
      <c r="B158" s="316"/>
      <c r="C158" s="343" t="s">
        <v>1170</v>
      </c>
      <c r="D158" s="291"/>
      <c r="E158" s="291"/>
      <c r="F158" s="344" t="s">
        <v>1151</v>
      </c>
      <c r="G158" s="291"/>
      <c r="H158" s="343" t="s">
        <v>1185</v>
      </c>
      <c r="I158" s="343" t="s">
        <v>1147</v>
      </c>
      <c r="J158" s="343">
        <v>50</v>
      </c>
      <c r="K158" s="339"/>
    </row>
    <row r="159" s="1" customFormat="1" ht="15" customHeight="1">
      <c r="B159" s="316"/>
      <c r="C159" s="343" t="s">
        <v>97</v>
      </c>
      <c r="D159" s="291"/>
      <c r="E159" s="291"/>
      <c r="F159" s="344" t="s">
        <v>1145</v>
      </c>
      <c r="G159" s="291"/>
      <c r="H159" s="343" t="s">
        <v>1207</v>
      </c>
      <c r="I159" s="343" t="s">
        <v>1147</v>
      </c>
      <c r="J159" s="343" t="s">
        <v>1208</v>
      </c>
      <c r="K159" s="339"/>
    </row>
    <row r="160" s="1" customFormat="1" ht="15" customHeight="1">
      <c r="B160" s="316"/>
      <c r="C160" s="343" t="s">
        <v>1209</v>
      </c>
      <c r="D160" s="291"/>
      <c r="E160" s="291"/>
      <c r="F160" s="344" t="s">
        <v>1145</v>
      </c>
      <c r="G160" s="291"/>
      <c r="H160" s="343" t="s">
        <v>1210</v>
      </c>
      <c r="I160" s="343" t="s">
        <v>1180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1211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1139</v>
      </c>
      <c r="D166" s="306"/>
      <c r="E166" s="306"/>
      <c r="F166" s="306" t="s">
        <v>1140</v>
      </c>
      <c r="G166" s="348"/>
      <c r="H166" s="349" t="s">
        <v>52</v>
      </c>
      <c r="I166" s="349" t="s">
        <v>55</v>
      </c>
      <c r="J166" s="306" t="s">
        <v>1141</v>
      </c>
      <c r="K166" s="283"/>
    </row>
    <row r="167" s="1" customFormat="1" ht="17.25" customHeight="1">
      <c r="B167" s="284"/>
      <c r="C167" s="308" t="s">
        <v>1142</v>
      </c>
      <c r="D167" s="308"/>
      <c r="E167" s="308"/>
      <c r="F167" s="309" t="s">
        <v>1143</v>
      </c>
      <c r="G167" s="350"/>
      <c r="H167" s="351"/>
      <c r="I167" s="351"/>
      <c r="J167" s="308" t="s">
        <v>1144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1148</v>
      </c>
      <c r="D169" s="291"/>
      <c r="E169" s="291"/>
      <c r="F169" s="314" t="s">
        <v>1145</v>
      </c>
      <c r="G169" s="291"/>
      <c r="H169" s="291" t="s">
        <v>1185</v>
      </c>
      <c r="I169" s="291" t="s">
        <v>1147</v>
      </c>
      <c r="J169" s="291">
        <v>120</v>
      </c>
      <c r="K169" s="339"/>
    </row>
    <row r="170" s="1" customFormat="1" ht="15" customHeight="1">
      <c r="B170" s="316"/>
      <c r="C170" s="291" t="s">
        <v>1194</v>
      </c>
      <c r="D170" s="291"/>
      <c r="E170" s="291"/>
      <c r="F170" s="314" t="s">
        <v>1145</v>
      </c>
      <c r="G170" s="291"/>
      <c r="H170" s="291" t="s">
        <v>1195</v>
      </c>
      <c r="I170" s="291" t="s">
        <v>1147</v>
      </c>
      <c r="J170" s="291" t="s">
        <v>1196</v>
      </c>
      <c r="K170" s="339"/>
    </row>
    <row r="171" s="1" customFormat="1" ht="15" customHeight="1">
      <c r="B171" s="316"/>
      <c r="C171" s="291" t="s">
        <v>1093</v>
      </c>
      <c r="D171" s="291"/>
      <c r="E171" s="291"/>
      <c r="F171" s="314" t="s">
        <v>1145</v>
      </c>
      <c r="G171" s="291"/>
      <c r="H171" s="291" t="s">
        <v>1212</v>
      </c>
      <c r="I171" s="291" t="s">
        <v>1147</v>
      </c>
      <c r="J171" s="291" t="s">
        <v>1196</v>
      </c>
      <c r="K171" s="339"/>
    </row>
    <row r="172" s="1" customFormat="1" ht="15" customHeight="1">
      <c r="B172" s="316"/>
      <c r="C172" s="291" t="s">
        <v>1150</v>
      </c>
      <c r="D172" s="291"/>
      <c r="E172" s="291"/>
      <c r="F172" s="314" t="s">
        <v>1151</v>
      </c>
      <c r="G172" s="291"/>
      <c r="H172" s="291" t="s">
        <v>1212</v>
      </c>
      <c r="I172" s="291" t="s">
        <v>1147</v>
      </c>
      <c r="J172" s="291">
        <v>50</v>
      </c>
      <c r="K172" s="339"/>
    </row>
    <row r="173" s="1" customFormat="1" ht="15" customHeight="1">
      <c r="B173" s="316"/>
      <c r="C173" s="291" t="s">
        <v>1153</v>
      </c>
      <c r="D173" s="291"/>
      <c r="E173" s="291"/>
      <c r="F173" s="314" t="s">
        <v>1145</v>
      </c>
      <c r="G173" s="291"/>
      <c r="H173" s="291" t="s">
        <v>1212</v>
      </c>
      <c r="I173" s="291" t="s">
        <v>1155</v>
      </c>
      <c r="J173" s="291"/>
      <c r="K173" s="339"/>
    </row>
    <row r="174" s="1" customFormat="1" ht="15" customHeight="1">
      <c r="B174" s="316"/>
      <c r="C174" s="291" t="s">
        <v>1164</v>
      </c>
      <c r="D174" s="291"/>
      <c r="E174" s="291"/>
      <c r="F174" s="314" t="s">
        <v>1151</v>
      </c>
      <c r="G174" s="291"/>
      <c r="H174" s="291" t="s">
        <v>1212</v>
      </c>
      <c r="I174" s="291" t="s">
        <v>1147</v>
      </c>
      <c r="J174" s="291">
        <v>50</v>
      </c>
      <c r="K174" s="339"/>
    </row>
    <row r="175" s="1" customFormat="1" ht="15" customHeight="1">
      <c r="B175" s="316"/>
      <c r="C175" s="291" t="s">
        <v>1172</v>
      </c>
      <c r="D175" s="291"/>
      <c r="E175" s="291"/>
      <c r="F175" s="314" t="s">
        <v>1151</v>
      </c>
      <c r="G175" s="291"/>
      <c r="H175" s="291" t="s">
        <v>1212</v>
      </c>
      <c r="I175" s="291" t="s">
        <v>1147</v>
      </c>
      <c r="J175" s="291">
        <v>50</v>
      </c>
      <c r="K175" s="339"/>
    </row>
    <row r="176" s="1" customFormat="1" ht="15" customHeight="1">
      <c r="B176" s="316"/>
      <c r="C176" s="291" t="s">
        <v>1170</v>
      </c>
      <c r="D176" s="291"/>
      <c r="E176" s="291"/>
      <c r="F176" s="314" t="s">
        <v>1151</v>
      </c>
      <c r="G176" s="291"/>
      <c r="H176" s="291" t="s">
        <v>1212</v>
      </c>
      <c r="I176" s="291" t="s">
        <v>1147</v>
      </c>
      <c r="J176" s="291">
        <v>50</v>
      </c>
      <c r="K176" s="339"/>
    </row>
    <row r="177" s="1" customFormat="1" ht="15" customHeight="1">
      <c r="B177" s="316"/>
      <c r="C177" s="291" t="s">
        <v>108</v>
      </c>
      <c r="D177" s="291"/>
      <c r="E177" s="291"/>
      <c r="F177" s="314" t="s">
        <v>1145</v>
      </c>
      <c r="G177" s="291"/>
      <c r="H177" s="291" t="s">
        <v>1213</v>
      </c>
      <c r="I177" s="291" t="s">
        <v>1214</v>
      </c>
      <c r="J177" s="291"/>
      <c r="K177" s="339"/>
    </row>
    <row r="178" s="1" customFormat="1" ht="15" customHeight="1">
      <c r="B178" s="316"/>
      <c r="C178" s="291" t="s">
        <v>55</v>
      </c>
      <c r="D178" s="291"/>
      <c r="E178" s="291"/>
      <c r="F178" s="314" t="s">
        <v>1145</v>
      </c>
      <c r="G178" s="291"/>
      <c r="H178" s="291" t="s">
        <v>1215</v>
      </c>
      <c r="I178" s="291" t="s">
        <v>1216</v>
      </c>
      <c r="J178" s="291">
        <v>1</v>
      </c>
      <c r="K178" s="339"/>
    </row>
    <row r="179" s="1" customFormat="1" ht="15" customHeight="1">
      <c r="B179" s="316"/>
      <c r="C179" s="291" t="s">
        <v>51</v>
      </c>
      <c r="D179" s="291"/>
      <c r="E179" s="291"/>
      <c r="F179" s="314" t="s">
        <v>1145</v>
      </c>
      <c r="G179" s="291"/>
      <c r="H179" s="291" t="s">
        <v>1217</v>
      </c>
      <c r="I179" s="291" t="s">
        <v>1147</v>
      </c>
      <c r="J179" s="291">
        <v>20</v>
      </c>
      <c r="K179" s="339"/>
    </row>
    <row r="180" s="1" customFormat="1" ht="15" customHeight="1">
      <c r="B180" s="316"/>
      <c r="C180" s="291" t="s">
        <v>52</v>
      </c>
      <c r="D180" s="291"/>
      <c r="E180" s="291"/>
      <c r="F180" s="314" t="s">
        <v>1145</v>
      </c>
      <c r="G180" s="291"/>
      <c r="H180" s="291" t="s">
        <v>1218</v>
      </c>
      <c r="I180" s="291" t="s">
        <v>1147</v>
      </c>
      <c r="J180" s="291">
        <v>255</v>
      </c>
      <c r="K180" s="339"/>
    </row>
    <row r="181" s="1" customFormat="1" ht="15" customHeight="1">
      <c r="B181" s="316"/>
      <c r="C181" s="291" t="s">
        <v>109</v>
      </c>
      <c r="D181" s="291"/>
      <c r="E181" s="291"/>
      <c r="F181" s="314" t="s">
        <v>1145</v>
      </c>
      <c r="G181" s="291"/>
      <c r="H181" s="291" t="s">
        <v>1109</v>
      </c>
      <c r="I181" s="291" t="s">
        <v>1147</v>
      </c>
      <c r="J181" s="291">
        <v>10</v>
      </c>
      <c r="K181" s="339"/>
    </row>
    <row r="182" s="1" customFormat="1" ht="15" customHeight="1">
      <c r="B182" s="316"/>
      <c r="C182" s="291" t="s">
        <v>110</v>
      </c>
      <c r="D182" s="291"/>
      <c r="E182" s="291"/>
      <c r="F182" s="314" t="s">
        <v>1145</v>
      </c>
      <c r="G182" s="291"/>
      <c r="H182" s="291" t="s">
        <v>1219</v>
      </c>
      <c r="I182" s="291" t="s">
        <v>1180</v>
      </c>
      <c r="J182" s="291"/>
      <c r="K182" s="339"/>
    </row>
    <row r="183" s="1" customFormat="1" ht="15" customHeight="1">
      <c r="B183" s="316"/>
      <c r="C183" s="291" t="s">
        <v>1220</v>
      </c>
      <c r="D183" s="291"/>
      <c r="E183" s="291"/>
      <c r="F183" s="314" t="s">
        <v>1145</v>
      </c>
      <c r="G183" s="291"/>
      <c r="H183" s="291" t="s">
        <v>1221</v>
      </c>
      <c r="I183" s="291" t="s">
        <v>1180</v>
      </c>
      <c r="J183" s="291"/>
      <c r="K183" s="339"/>
    </row>
    <row r="184" s="1" customFormat="1" ht="15" customHeight="1">
      <c r="B184" s="316"/>
      <c r="C184" s="291" t="s">
        <v>1209</v>
      </c>
      <c r="D184" s="291"/>
      <c r="E184" s="291"/>
      <c r="F184" s="314" t="s">
        <v>1145</v>
      </c>
      <c r="G184" s="291"/>
      <c r="H184" s="291" t="s">
        <v>1222</v>
      </c>
      <c r="I184" s="291" t="s">
        <v>1180</v>
      </c>
      <c r="J184" s="291"/>
      <c r="K184" s="339"/>
    </row>
    <row r="185" s="1" customFormat="1" ht="15" customHeight="1">
      <c r="B185" s="316"/>
      <c r="C185" s="291" t="s">
        <v>112</v>
      </c>
      <c r="D185" s="291"/>
      <c r="E185" s="291"/>
      <c r="F185" s="314" t="s">
        <v>1151</v>
      </c>
      <c r="G185" s="291"/>
      <c r="H185" s="291" t="s">
        <v>1223</v>
      </c>
      <c r="I185" s="291" t="s">
        <v>1147</v>
      </c>
      <c r="J185" s="291">
        <v>50</v>
      </c>
      <c r="K185" s="339"/>
    </row>
    <row r="186" s="1" customFormat="1" ht="15" customHeight="1">
      <c r="B186" s="316"/>
      <c r="C186" s="291" t="s">
        <v>1224</v>
      </c>
      <c r="D186" s="291"/>
      <c r="E186" s="291"/>
      <c r="F186" s="314" t="s">
        <v>1151</v>
      </c>
      <c r="G186" s="291"/>
      <c r="H186" s="291" t="s">
        <v>1225</v>
      </c>
      <c r="I186" s="291" t="s">
        <v>1226</v>
      </c>
      <c r="J186" s="291"/>
      <c r="K186" s="339"/>
    </row>
    <row r="187" s="1" customFormat="1" ht="15" customHeight="1">
      <c r="B187" s="316"/>
      <c r="C187" s="291" t="s">
        <v>1227</v>
      </c>
      <c r="D187" s="291"/>
      <c r="E187" s="291"/>
      <c r="F187" s="314" t="s">
        <v>1151</v>
      </c>
      <c r="G187" s="291"/>
      <c r="H187" s="291" t="s">
        <v>1228</v>
      </c>
      <c r="I187" s="291" t="s">
        <v>1226</v>
      </c>
      <c r="J187" s="291"/>
      <c r="K187" s="339"/>
    </row>
    <row r="188" s="1" customFormat="1" ht="15" customHeight="1">
      <c r="B188" s="316"/>
      <c r="C188" s="291" t="s">
        <v>1229</v>
      </c>
      <c r="D188" s="291"/>
      <c r="E188" s="291"/>
      <c r="F188" s="314" t="s">
        <v>1151</v>
      </c>
      <c r="G188" s="291"/>
      <c r="H188" s="291" t="s">
        <v>1230</v>
      </c>
      <c r="I188" s="291" t="s">
        <v>1226</v>
      </c>
      <c r="J188" s="291"/>
      <c r="K188" s="339"/>
    </row>
    <row r="189" s="1" customFormat="1" ht="15" customHeight="1">
      <c r="B189" s="316"/>
      <c r="C189" s="352" t="s">
        <v>1231</v>
      </c>
      <c r="D189" s="291"/>
      <c r="E189" s="291"/>
      <c r="F189" s="314" t="s">
        <v>1151</v>
      </c>
      <c r="G189" s="291"/>
      <c r="H189" s="291" t="s">
        <v>1232</v>
      </c>
      <c r="I189" s="291" t="s">
        <v>1233</v>
      </c>
      <c r="J189" s="353" t="s">
        <v>1234</v>
      </c>
      <c r="K189" s="339"/>
    </row>
    <row r="190" s="17" customFormat="1" ht="15" customHeight="1">
      <c r="B190" s="354"/>
      <c r="C190" s="355" t="s">
        <v>1235</v>
      </c>
      <c r="D190" s="356"/>
      <c r="E190" s="356"/>
      <c r="F190" s="357" t="s">
        <v>1151</v>
      </c>
      <c r="G190" s="356"/>
      <c r="H190" s="356" t="s">
        <v>1236</v>
      </c>
      <c r="I190" s="356" t="s">
        <v>1233</v>
      </c>
      <c r="J190" s="358" t="s">
        <v>1234</v>
      </c>
      <c r="K190" s="359"/>
    </row>
    <row r="191" s="1" customFormat="1" ht="15" customHeight="1">
      <c r="B191" s="316"/>
      <c r="C191" s="352" t="s">
        <v>40</v>
      </c>
      <c r="D191" s="291"/>
      <c r="E191" s="291"/>
      <c r="F191" s="314" t="s">
        <v>1145</v>
      </c>
      <c r="G191" s="291"/>
      <c r="H191" s="288" t="s">
        <v>1237</v>
      </c>
      <c r="I191" s="291" t="s">
        <v>1238</v>
      </c>
      <c r="J191" s="291"/>
      <c r="K191" s="339"/>
    </row>
    <row r="192" s="1" customFormat="1" ht="15" customHeight="1">
      <c r="B192" s="316"/>
      <c r="C192" s="352" t="s">
        <v>1239</v>
      </c>
      <c r="D192" s="291"/>
      <c r="E192" s="291"/>
      <c r="F192" s="314" t="s">
        <v>1145</v>
      </c>
      <c r="G192" s="291"/>
      <c r="H192" s="291" t="s">
        <v>1240</v>
      </c>
      <c r="I192" s="291" t="s">
        <v>1180</v>
      </c>
      <c r="J192" s="291"/>
      <c r="K192" s="339"/>
    </row>
    <row r="193" s="1" customFormat="1" ht="15" customHeight="1">
      <c r="B193" s="316"/>
      <c r="C193" s="352" t="s">
        <v>1241</v>
      </c>
      <c r="D193" s="291"/>
      <c r="E193" s="291"/>
      <c r="F193" s="314" t="s">
        <v>1145</v>
      </c>
      <c r="G193" s="291"/>
      <c r="H193" s="291" t="s">
        <v>1242</v>
      </c>
      <c r="I193" s="291" t="s">
        <v>1180</v>
      </c>
      <c r="J193" s="291"/>
      <c r="K193" s="339"/>
    </row>
    <row r="194" s="1" customFormat="1" ht="15" customHeight="1">
      <c r="B194" s="316"/>
      <c r="C194" s="352" t="s">
        <v>1243</v>
      </c>
      <c r="D194" s="291"/>
      <c r="E194" s="291"/>
      <c r="F194" s="314" t="s">
        <v>1151</v>
      </c>
      <c r="G194" s="291"/>
      <c r="H194" s="291" t="s">
        <v>1244</v>
      </c>
      <c r="I194" s="291" t="s">
        <v>1180</v>
      </c>
      <c r="J194" s="291"/>
      <c r="K194" s="339"/>
    </row>
    <row r="195" s="1" customFormat="1" ht="15" customHeight="1">
      <c r="B195" s="345"/>
      <c r="C195" s="360"/>
      <c r="D195" s="325"/>
      <c r="E195" s="325"/>
      <c r="F195" s="325"/>
      <c r="G195" s="325"/>
      <c r="H195" s="325"/>
      <c r="I195" s="325"/>
      <c r="J195" s="325"/>
      <c r="K195" s="346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327"/>
      <c r="C197" s="337"/>
      <c r="D197" s="337"/>
      <c r="E197" s="337"/>
      <c r="F197" s="347"/>
      <c r="G197" s="337"/>
      <c r="H197" s="337"/>
      <c r="I197" s="337"/>
      <c r="J197" s="337"/>
      <c r="K197" s="327"/>
    </row>
    <row r="198" s="1" customFormat="1" ht="18.75" customHeight="1">
      <c r="B198" s="299"/>
      <c r="C198" s="299"/>
      <c r="D198" s="299"/>
      <c r="E198" s="299"/>
      <c r="F198" s="299"/>
      <c r="G198" s="299"/>
      <c r="H198" s="299"/>
      <c r="I198" s="299"/>
      <c r="J198" s="299"/>
      <c r="K198" s="299"/>
    </row>
    <row r="199" s="1" customFormat="1" ht="13.5">
      <c r="B199" s="278"/>
      <c r="C199" s="279"/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1">
      <c r="B200" s="281"/>
      <c r="C200" s="282" t="s">
        <v>1245</v>
      </c>
      <c r="D200" s="282"/>
      <c r="E200" s="282"/>
      <c r="F200" s="282"/>
      <c r="G200" s="282"/>
      <c r="H200" s="282"/>
      <c r="I200" s="282"/>
      <c r="J200" s="282"/>
      <c r="K200" s="283"/>
    </row>
    <row r="201" s="1" customFormat="1" ht="25.5" customHeight="1">
      <c r="B201" s="281"/>
      <c r="C201" s="361" t="s">
        <v>1246</v>
      </c>
      <c r="D201" s="361"/>
      <c r="E201" s="361"/>
      <c r="F201" s="361" t="s">
        <v>1247</v>
      </c>
      <c r="G201" s="362"/>
      <c r="H201" s="361" t="s">
        <v>1248</v>
      </c>
      <c r="I201" s="361"/>
      <c r="J201" s="361"/>
      <c r="K201" s="283"/>
    </row>
    <row r="202" s="1" customFormat="1" ht="5.25" customHeight="1">
      <c r="B202" s="316"/>
      <c r="C202" s="311"/>
      <c r="D202" s="311"/>
      <c r="E202" s="311"/>
      <c r="F202" s="311"/>
      <c r="G202" s="337"/>
      <c r="H202" s="311"/>
      <c r="I202" s="311"/>
      <c r="J202" s="311"/>
      <c r="K202" s="339"/>
    </row>
    <row r="203" s="1" customFormat="1" ht="15" customHeight="1">
      <c r="B203" s="316"/>
      <c r="C203" s="291" t="s">
        <v>1238</v>
      </c>
      <c r="D203" s="291"/>
      <c r="E203" s="291"/>
      <c r="F203" s="314" t="s">
        <v>41</v>
      </c>
      <c r="G203" s="291"/>
      <c r="H203" s="291" t="s">
        <v>1249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42</v>
      </c>
      <c r="G204" s="291"/>
      <c r="H204" s="291" t="s">
        <v>1250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45</v>
      </c>
      <c r="G205" s="291"/>
      <c r="H205" s="291" t="s">
        <v>1251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43</v>
      </c>
      <c r="G206" s="291"/>
      <c r="H206" s="291" t="s">
        <v>1252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 t="s">
        <v>44</v>
      </c>
      <c r="G207" s="291"/>
      <c r="H207" s="291" t="s">
        <v>1253</v>
      </c>
      <c r="I207" s="291"/>
      <c r="J207" s="291"/>
      <c r="K207" s="339"/>
    </row>
    <row r="208" s="1" customFormat="1" ht="15" customHeight="1">
      <c r="B208" s="316"/>
      <c r="C208" s="291"/>
      <c r="D208" s="291"/>
      <c r="E208" s="291"/>
      <c r="F208" s="314"/>
      <c r="G208" s="291"/>
      <c r="H208" s="291"/>
      <c r="I208" s="291"/>
      <c r="J208" s="291"/>
      <c r="K208" s="339"/>
    </row>
    <row r="209" s="1" customFormat="1" ht="15" customHeight="1">
      <c r="B209" s="316"/>
      <c r="C209" s="291" t="s">
        <v>1192</v>
      </c>
      <c r="D209" s="291"/>
      <c r="E209" s="291"/>
      <c r="F209" s="314" t="s">
        <v>77</v>
      </c>
      <c r="G209" s="291"/>
      <c r="H209" s="291" t="s">
        <v>1254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1089</v>
      </c>
      <c r="G210" s="291"/>
      <c r="H210" s="291" t="s">
        <v>1090</v>
      </c>
      <c r="I210" s="291"/>
      <c r="J210" s="291"/>
      <c r="K210" s="339"/>
    </row>
    <row r="211" s="1" customFormat="1" ht="15" customHeight="1">
      <c r="B211" s="316"/>
      <c r="C211" s="291"/>
      <c r="D211" s="291"/>
      <c r="E211" s="291"/>
      <c r="F211" s="314" t="s">
        <v>1087</v>
      </c>
      <c r="G211" s="291"/>
      <c r="H211" s="291" t="s">
        <v>1255</v>
      </c>
      <c r="I211" s="291"/>
      <c r="J211" s="291"/>
      <c r="K211" s="339"/>
    </row>
    <row r="212" s="1" customFormat="1" ht="15" customHeight="1">
      <c r="B212" s="363"/>
      <c r="C212" s="291"/>
      <c r="D212" s="291"/>
      <c r="E212" s="291"/>
      <c r="F212" s="314" t="s">
        <v>1091</v>
      </c>
      <c r="G212" s="352"/>
      <c r="H212" s="343" t="s">
        <v>1092</v>
      </c>
      <c r="I212" s="343"/>
      <c r="J212" s="343"/>
      <c r="K212" s="364"/>
    </row>
    <row r="213" s="1" customFormat="1" ht="15" customHeight="1">
      <c r="B213" s="363"/>
      <c r="C213" s="291"/>
      <c r="D213" s="291"/>
      <c r="E213" s="291"/>
      <c r="F213" s="314" t="s">
        <v>313</v>
      </c>
      <c r="G213" s="352"/>
      <c r="H213" s="343" t="s">
        <v>1256</v>
      </c>
      <c r="I213" s="343"/>
      <c r="J213" s="343"/>
      <c r="K213" s="364"/>
    </row>
    <row r="214" s="1" customFormat="1" ht="15" customHeight="1">
      <c r="B214" s="363"/>
      <c r="C214" s="291"/>
      <c r="D214" s="291"/>
      <c r="E214" s="291"/>
      <c r="F214" s="314"/>
      <c r="G214" s="352"/>
      <c r="H214" s="343"/>
      <c r="I214" s="343"/>
      <c r="J214" s="343"/>
      <c r="K214" s="364"/>
    </row>
    <row r="215" s="1" customFormat="1" ht="15" customHeight="1">
      <c r="B215" s="363"/>
      <c r="C215" s="291" t="s">
        <v>1216</v>
      </c>
      <c r="D215" s="291"/>
      <c r="E215" s="291"/>
      <c r="F215" s="314">
        <v>1</v>
      </c>
      <c r="G215" s="352"/>
      <c r="H215" s="343" t="s">
        <v>1257</v>
      </c>
      <c r="I215" s="343"/>
      <c r="J215" s="343"/>
      <c r="K215" s="364"/>
    </row>
    <row r="216" s="1" customFormat="1" ht="15" customHeight="1">
      <c r="B216" s="363"/>
      <c r="C216" s="291"/>
      <c r="D216" s="291"/>
      <c r="E216" s="291"/>
      <c r="F216" s="314">
        <v>2</v>
      </c>
      <c r="G216" s="352"/>
      <c r="H216" s="343" t="s">
        <v>1258</v>
      </c>
      <c r="I216" s="343"/>
      <c r="J216" s="343"/>
      <c r="K216" s="364"/>
    </row>
    <row r="217" s="1" customFormat="1" ht="15" customHeight="1">
      <c r="B217" s="363"/>
      <c r="C217" s="291"/>
      <c r="D217" s="291"/>
      <c r="E217" s="291"/>
      <c r="F217" s="314">
        <v>3</v>
      </c>
      <c r="G217" s="352"/>
      <c r="H217" s="343" t="s">
        <v>1259</v>
      </c>
      <c r="I217" s="343"/>
      <c r="J217" s="343"/>
      <c r="K217" s="364"/>
    </row>
    <row r="218" s="1" customFormat="1" ht="15" customHeight="1">
      <c r="B218" s="363"/>
      <c r="C218" s="291"/>
      <c r="D218" s="291"/>
      <c r="E218" s="291"/>
      <c r="F218" s="314">
        <v>4</v>
      </c>
      <c r="G218" s="352"/>
      <c r="H218" s="343" t="s">
        <v>1260</v>
      </c>
      <c r="I218" s="343"/>
      <c r="J218" s="343"/>
      <c r="K218" s="364"/>
    </row>
    <row r="219" s="1" customFormat="1" ht="12.75" customHeight="1">
      <c r="B219" s="365"/>
      <c r="C219" s="366"/>
      <c r="D219" s="366"/>
      <c r="E219" s="366"/>
      <c r="F219" s="366"/>
      <c r="G219" s="366"/>
      <c r="H219" s="366"/>
      <c r="I219" s="366"/>
      <c r="J219" s="366"/>
      <c r="K219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DESKTOP-A7T9QKF\Laci</dc:creator>
  <cp:lastModifiedBy>DESKTOP-A7T9QKF\Laci</cp:lastModifiedBy>
  <dcterms:created xsi:type="dcterms:W3CDTF">2025-06-16T19:14:57Z</dcterms:created>
  <dcterms:modified xsi:type="dcterms:W3CDTF">2025-06-16T19:15:08Z</dcterms:modified>
</cp:coreProperties>
</file>